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11745" windowHeight="7380" firstSheet="1" activeTab="1"/>
  </bookViews>
  <sheets>
    <sheet name="dt" sheetId="47" state="hidden" r:id="rId1"/>
    <sheet name="20.06.66" sheetId="2" r:id="rId2"/>
  </sheets>
  <definedNames>
    <definedName name="_xlnm.Print_Area" localSheetId="1">'20.06.66'!$A$1:$X$94</definedName>
    <definedName name="_xlnm.Print_Titles" localSheetId="1">'20.06.66'!$1:$4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<sst xmlns="http://schemas.openxmlformats.org/spreadsheetml/2006/main" count="271" uniqueCount="174">
  <si>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</si>
  <si>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</si>
  <si>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</si>
  <si>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</si>
  <si>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</si>
  <si>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</si>
  <si>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</si>
  <si>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</si>
  <si>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</si>
  <si>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</si>
  <si>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</si>
  <si>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</si>
  <si>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</si>
  <si>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</si>
  <si>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</si>
  <si>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</si>
  <si>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</si>
  <si>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</si>
  <si>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</si>
  <si>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</si>
  <si>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</si>
  <si>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</si>
  <si>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</si>
  <si>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</si>
  <si>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</si>
  <si>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</si>
  <si>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</si>
  <si>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</si>
  <si>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</si>
  <si>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</si>
  <si>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</si>
  <si>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</si>
  <si>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</si>
  <si>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</si>
  <si>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</si>
  <si>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</si>
  <si>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</si>
  <si>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</si>
  <si>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</si>
  <si>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</si>
  <si>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</si>
  <si>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</si>
  <si>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</si>
  <si>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</si>
  <si>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</si>
  <si>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</si>
  <si>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</si>
  <si>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</si>
  <si>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</si>
  <si>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</si>
  <si>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</si>
  <si>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</si>
  <si>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</si>
  <si>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</si>
  <si>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</si>
  <si>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</si>
  <si>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</si>
  <si>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</si>
  <si>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</si>
  <si>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</si>
  <si>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</si>
  <si>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</si>
  <si>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</si>
  <si>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</si>
  <si>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</si>
  <si>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</si>
  <si>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</si>
  <si>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</si>
  <si>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</si>
  <si>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</si>
  <si>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</si>
  <si>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</si>
  <si>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</si>
  <si>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</si>
  <si>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</si>
  <si>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</si>
  <si>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</si>
  <si>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</si>
  <si>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</si>
  <si>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</si>
  <si>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</si>
  <si>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</si>
  <si>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</si>
  <si>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</si>
  <si>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</si>
  <si>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</si>
  <si>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</si>
  <si>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</si>
  <si>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</si>
  <si>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</si>
  <si>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</si>
  <si>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</si>
  <si>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</si>
  <si>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</si>
  <si>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</si>
  <si>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</si>
  <si>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</si>
  <si>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</si>
  <si>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</si>
  <si>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</si>
  <si>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</si>
  <si>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</si>
  <si>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</si>
  <si>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</si>
  <si>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</si>
  <si>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</si>
  <si>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</si>
  <si>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</si>
  <si>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</si>
  <si>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</si>
  <si>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</si>
  <si>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</si>
  <si>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</si>
  <si>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</si>
  <si>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</si>
  <si>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</si>
  <si>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</si>
  <si>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</si>
  <si>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</si>
  <si>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</si>
  <si>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</si>
  <si>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</si>
  <si>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</si>
  <si>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</si>
  <si>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</si>
  <si>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</si>
  <si>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</si>
  <si>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</si>
  <si>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</si>
  <si>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2566</t>
  </si>
  <si>
    <t>จำนวนรวม นกกระทา ทั้งสิ้น (ตัว)</t>
  </si>
  <si>
    <t>จำนวนรวมเกษตรกรผู้เลี้ยง นกกระทา ทั้งสิ้น (ราย)</t>
  </si>
  <si>
    <t>จำนวนรวมสัตว์เลี้ยง อื่นๆ ลา ทั้งสิ้น (ตัว)</t>
  </si>
  <si>
    <t>จำนวนรวมเกษตรกรผู้เลี้ยงสัตว์เลี้ยง อื่นๆ ลา ทั้งสิ้น (ราย)</t>
  </si>
  <si>
    <t>จำนวนรวมสัตว์เลี้ยง อื่นๆ ล่อ ทั้งสิ้น (ตัว)</t>
  </si>
  <si>
    <t>จำนวนรวมเกษตรกรผู้เลี้ยงสัตว์เลี้ยง อื่นๆ ล่อ ทั้งสิ้น (ราย)</t>
  </si>
  <si>
    <t>จำนวนรวมสัตว์เลี้ยง อื่นๆ ช้าง ทั้งสิ้น (ตัว)</t>
  </si>
  <si>
    <t>จำนวนรวมเกษตรกรผู้เลี้ยงสัตว์เลี้ยง อื่นๆ ช้าง ทั้งสิ้น (ราย)</t>
  </si>
  <si>
    <t>จำนวนรวมสัตว์เลี้ยง อื่นๆ ม้า ทั้งสิ้น (ตัว)</t>
  </si>
  <si>
    <t>จำนวนรวมเกษตรกรผู้เลี้ยงสัตว์เลี้ยง อื่นๆ ม้า ทั้งสิ้น (ราย)</t>
  </si>
  <si>
    <t>จำนวนรวมสัตว์เลี้ยง อื่นๆ ห่าน ทั้งสิ้น (ตัว)</t>
  </si>
  <si>
    <t>จำนวนรวมเกษตรกรผู้เลี้ยงสัตว์เลี้ยง อื่นๆ ห่าน ทั้งสิ้น (ราย)</t>
  </si>
  <si>
    <t>จำนวนรวมสัตว์เลี้ยง อื่นๆ ไก่งวง ทั้งสิ้น (ตัว)</t>
  </si>
  <si>
    <t>จำนวนรวมเกษตรกรผู้เลี้ยงสัตว์เลี้ยง อื่นๆ ไก่งวง ทั้งสิ้น (ราย)</t>
  </si>
  <si>
    <t>จำนวนรวมสัตว์เลี้ยง อื่นๆ นกกระจอกเทศ ทั้งสิ้น (ตัว)</t>
  </si>
  <si>
    <t>จำนวนรวมเกษตรกรผู้เลี้ยงสัตว์เลี้ยง อื่นๆ นกกระจอกเทศ ทั้งสิ้น (ราย)</t>
  </si>
  <si>
    <t>จำนวนรวมสัตว์เลี้ยง อื่นๆ นกอีมู ทั้งสิ้น (ตัว)</t>
  </si>
  <si>
    <t>จำนวนรวมเกษตรกรผู้เลี้ยงสัตว์เลี้ยง อื่นๆ นกอีมู ทั้งสิ้น (ราย)</t>
  </si>
  <si>
    <t>จำนวนรวมสัตว์เลี้ยง อื่นๆ กวาง ทั้งสิ้น (ตัว)</t>
  </si>
  <si>
    <t>จำนวนรวมเกษตรกรผู้เลี้ยงสัตว์เลี้ยง อื่นๆ กวาง ทั้งสิ้น (ราย)</t>
  </si>
  <si>
    <t>จำนวนรวมสัตว์เลี้ยง อื่นๆ อูฐ ทั้งสิ้น (ตัว)</t>
  </si>
  <si>
    <t>จำนวนรวมเกษตรกรผู้เลี้ยงสัตว์เลี้ยง อื่นๆ อูฐ ทั้งสิ้น (ราย)</t>
  </si>
  <si>
    <t>จำนวนรวมสัตว์เลี้ยง อื่นๆ หมูป่า ทั้งสิ้น (ตัว)</t>
  </si>
  <si>
    <t>จำนวนรวมเกษตรกรผู้เลี้ยงสัตว์เลี้ยง อื่นๆ หมูป่า ทั้งสิ้น (ราย)</t>
  </si>
  <si>
    <t>จำนวนรวมสัตว์เลี้ยง อื่นๆ นก/สัตว์ปีกสวยงาม ทั้งสิ้น (ตัว)</t>
  </si>
  <si>
    <t>จำนวนรวมเกษตรกรผู้เลี้ยงสัตว์เลี้ยง อื่นๆ นก/สัตว์ปีกสวยงาม ทั้งสิ้น (ราย)</t>
  </si>
  <si>
    <t>จำนวนรวมสัตว์เลี้ยง อื่นๆ สัตว์ปีกอื่นๆ ทั้งสิ้น (ตัว)</t>
  </si>
  <si>
    <t>จำนวนรวมเกษตรกรผู้เลี้ยงสัตว์เลี้ยง อื่นๆ สัตว์ปีกอื่นๆ ทั้งสิ้น (ราย)</t>
  </si>
  <si>
    <t>จำนวนรวมสัตว์เลี้ยง อื่นๆ ผึ้ง ทั้งสิ้น (รัง)</t>
  </si>
  <si>
    <t>จำนวนรวมเกษตรกรผู้เลี้ยงสัตว์เลี้ยง อื่นๆ ผึ้ง ทั้งสิ้น (ราย)</t>
  </si>
  <si>
    <t>จำนวนรวมสัตว์เลี้ยง อื่นๆ จิ้งหรีด ทั้งสิ้น (กิโลกรัม)</t>
  </si>
  <si>
    <t>จำนวนรวมเกษตรกรผู้เลี้ยงสัตว์เลี้ยง อื่นๆ จิ้งหรีด ทั้งสิ้น (ราย)</t>
  </si>
  <si>
    <t>จำนวนรวมสัตว์เลี้ยง อื่นๆ กระต่าย (ตัว)</t>
  </si>
  <si>
    <t>จำนวนรวมเกษตรกรผู้เลี้ยงสัตว์เลี้ยง อื่นๆ กระต่าย (ราย)</t>
  </si>
  <si>
    <t>จำนวนรวมสัตว์เลี้ยง อื่นๆ ม้าลาย (ตัว)</t>
  </si>
  <si>
    <t>จำนวนรวมเกษตรกรผู้เลี้ยงสัตว์เลี้ยง อื่นๆ ม้าลาย (ราย)</t>
  </si>
  <si>
    <t>จำนวนรวมสัตว์เลี้ยง อื่นๆ ทั้งสิ้น (ตัว)</t>
  </si>
  <si>
    <t>จำนวนรวมสัตว์เลี้ยง อื่นๆ ทั้งสิ้น (รัง)</t>
  </si>
  <si>
    <t>จำนวนรวมสัตว์เลี้ยง อื่นๆ ทั้งสิ้น (กิโลกรัม)</t>
  </si>
  <si>
    <t>จำนวนรวมเกษตรกรผู้เลี้ยงสัตว์เลี้ยง อื่นๆ ทั้งสิ้น (ราย)</t>
  </si>
  <si>
    <t>จำนวนรวม พืชอาหารสัตว์ ทั้งสิ้น (ไร่)</t>
  </si>
  <si>
    <t>จำนวนรวมเกษตรกรผู้ปลูก พืชอาหารสัตว์ ทั้งสิ้น (ราย)</t>
  </si>
  <si>
    <t>:  ประมวลผลข้อมูล ณ วันที่ 20 มิถุนายน 2566</t>
  </si>
  <si>
    <t>ข้อมูล ณ วันที่ 20 มิถุนายน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</si>
</sst>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187" fontId="0" fillId="0" borderId="0" xfId="1" applyNumberFormat="1" applyFont="1"/>
    <xf numFmtId="43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"/>
  <sheetViews>
    <sheetView topLeftCell="V1" workbookViewId="0">
      <selection activeCell="X1" sqref="X1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  <col min="25" max="25" width="26.25" bestFit="1" customWidth="1"/>
    <col min="26" max="26" width="39.125" bestFit="1" customWidth="1"/>
    <col min="27" max="27" width="31.75" bestFit="1" customWidth="1"/>
    <col min="28" max="28" width="44.625" bestFit="1" customWidth="1"/>
    <col min="29" max="29" width="32" bestFit="1" customWidth="1"/>
    <col min="30" max="30" width="44.875" bestFit="1" customWidth="1"/>
    <col min="31" max="31" width="32.625" bestFit="1" customWidth="1"/>
    <col min="32" max="32" width="45.5" bestFit="1" customWidth="1"/>
    <col min="33" max="33" width="31.75" bestFit="1" customWidth="1"/>
    <col min="34" max="34" width="44.625" bestFit="1" customWidth="1"/>
    <col min="35" max="35" width="33" bestFit="1" customWidth="1"/>
    <col min="36" max="36" width="46" bestFit="1" customWidth="1"/>
    <col min="37" max="37" width="34.625" bestFit="1" customWidth="1"/>
    <col min="38" max="38" width="47.5" bestFit="1" customWidth="1"/>
    <col min="39" max="39" width="41.375" bestFit="1" customWidth="1"/>
    <col min="40" max="40" width="54.375" bestFit="1" customWidth="1"/>
    <col min="41" max="41" width="34.375" bestFit="1" customWidth="1"/>
    <col min="42" max="42" width="47.25" bestFit="1" customWidth="1"/>
    <col min="43" max="43" width="33.625" bestFit="1" customWidth="1"/>
    <col min="44" max="44" width="46.5" bestFit="1" customWidth="1"/>
    <col min="45" max="45" width="31.875" bestFit="1" customWidth="1"/>
    <col min="46" max="46" width="44.75" bestFit="1" customWidth="1"/>
    <col min="47" max="47" width="34.25" bestFit="1" customWidth="1"/>
    <col min="48" max="48" width="47.125" bestFit="1" customWidth="1"/>
    <col min="49" max="49" width="44.5" bestFit="1" customWidth="1"/>
    <col min="50" max="50" width="57.375" bestFit="1" customWidth="1"/>
    <col min="51" max="51" width="38.5" bestFit="1" customWidth="1"/>
    <col min="52" max="52" width="51.375" bestFit="1" customWidth="1"/>
    <col min="53" max="53" width="31.375" bestFit="1" customWidth="1"/>
    <col min="54" max="54" width="44.625" bestFit="1" customWidth="1"/>
    <col min="55" max="55" width="39.125" bestFit="1" customWidth="1"/>
    <col min="56" max="56" width="47.75" bestFit="1" customWidth="1"/>
    <col min="57" max="57" width="30.5" bestFit="1" customWidth="1"/>
    <col min="58" max="58" width="43.375" bestFit="1" customWidth="1"/>
    <col min="59" max="59" width="29.75" bestFit="1" customWidth="1"/>
    <col min="60" max="60" width="42.625" bestFit="1" customWidth="1"/>
    <col min="61" max="61" width="29" bestFit="1" customWidth="1"/>
    <col min="62" max="62" width="28.625" bestFit="1" customWidth="1"/>
    <col min="63" max="63" width="33.25" bestFit="1" customWidth="1"/>
    <col min="64" max="64" width="42" bestFit="1" customWidth="1"/>
    <col min="65" max="65" width="29.25" bestFit="1" customWidth="1"/>
    <col min="66" max="66" width="42.125" bestFit="1" customWidth="1"/>
  </cols>
  <sheetData>
    <row r="1" spans="1:66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  <c r="Y1" t="s">
        <v>130</v>
      </c>
      <c r="Z1" t="s">
        <v>131</v>
      </c>
      <c r="AA1" t="s">
        <v>132</v>
      </c>
      <c r="AB1" t="s">
        <v>133</v>
      </c>
      <c r="AC1" t="s">
        <v>134</v>
      </c>
      <c r="AD1" t="s">
        <v>135</v>
      </c>
      <c r="AE1" t="s">
        <v>136</v>
      </c>
      <c r="AF1" t="s">
        <v>137</v>
      </c>
      <c r="AG1" t="s">
        <v>138</v>
      </c>
      <c r="AH1" t="s">
        <v>139</v>
      </c>
      <c r="AI1" t="s">
        <v>140</v>
      </c>
      <c r="AJ1" t="s">
        <v>141</v>
      </c>
      <c r="AK1" t="s">
        <v>142</v>
      </c>
      <c r="AL1" t="s">
        <v>143</v>
      </c>
      <c r="AM1" t="s">
        <v>144</v>
      </c>
      <c r="AN1" t="s">
        <v>145</v>
      </c>
      <c r="AO1" t="s">
        <v>146</v>
      </c>
      <c r="AP1" t="s">
        <v>147</v>
      </c>
      <c r="AQ1" t="s">
        <v>148</v>
      </c>
      <c r="AR1" t="s">
        <v>149</v>
      </c>
      <c r="AS1" t="s">
        <v>150</v>
      </c>
      <c r="AT1" t="s">
        <v>151</v>
      </c>
      <c r="AU1" t="s">
        <v>152</v>
      </c>
      <c r="AV1" t="s">
        <v>153</v>
      </c>
      <c r="AW1" t="s">
        <v>154</v>
      </c>
      <c r="AX1" t="s">
        <v>155</v>
      </c>
      <c r="AY1" t="s">
        <v>156</v>
      </c>
      <c r="AZ1" t="s">
        <v>157</v>
      </c>
      <c r="BA1" t="s">
        <v>158</v>
      </c>
      <c r="BB1" t="s">
        <v>159</v>
      </c>
      <c r="BC1" t="s">
        <v>160</v>
      </c>
      <c r="BD1" t="s">
        <v>161</v>
      </c>
      <c r="BE1" t="s">
        <v>162</v>
      </c>
      <c r="BF1" t="s">
        <v>163</v>
      </c>
      <c r="BG1" t="s">
        <v>164</v>
      </c>
      <c r="BH1" t="s">
        <v>165</v>
      </c>
      <c r="BI1" t="s">
        <v>166</v>
      </c>
      <c r="BJ1" t="s">
        <v>167</v>
      </c>
      <c r="BK1" t="s">
        <v>168</v>
      </c>
      <c r="BL1" t="s">
        <v>169</v>
      </c>
      <c r="BM1" t="s">
        <v>170</v>
      </c>
      <c r="BN1" t="s">
        <v>171</v>
      </c>
    </row>
    <row r="2" spans="1:66" x14ac:dyDescent="0.2">
      <c r="A2" t="s">
        <v>10</v>
      </c>
      <c r="B2" s="17">
        <v>4830</v>
      </c>
      <c r="C2" s="17">
        <v>5259</v>
      </c>
      <c r="D2" s="17">
        <v>636</v>
      </c>
      <c r="E2" s="17">
        <v>94</v>
      </c>
      <c r="F2" s="17">
        <v>5</v>
      </c>
      <c r="G2" s="17">
        <v>270</v>
      </c>
      <c r="H2" s="17">
        <v>50</v>
      </c>
      <c r="I2" s="17">
        <v>44</v>
      </c>
      <c r="J2" s="17">
        <v>6</v>
      </c>
      <c r="K2" s="17">
        <v>112898</v>
      </c>
      <c r="L2" s="17">
        <v>3845</v>
      </c>
      <c r="M2" s="17">
        <v>34922</v>
      </c>
      <c r="N2" s="17">
        <v>214</v>
      </c>
      <c r="O2" s="17">
        <v>9349</v>
      </c>
      <c r="P2" s="17">
        <v>199</v>
      </c>
      <c r="Q2" s="17">
        <v>13979</v>
      </c>
      <c r="R2" s="17">
        <v>124</v>
      </c>
      <c r="S2" s="17">
        <v>28044</v>
      </c>
      <c r="T2" s="17">
        <v>124</v>
      </c>
      <c r="U2" s="17">
        <v>11085</v>
      </c>
      <c r="V2" s="17">
        <v>489</v>
      </c>
      <c r="W2" s="17">
        <v>1291</v>
      </c>
      <c r="X2" s="17">
        <v>82</v>
      </c>
      <c r="Y2" s="17">
        <v>240</v>
      </c>
      <c r="Z2" s="17">
        <v>2</v>
      </c>
      <c r="AA2" s="17">
        <v>2</v>
      </c>
      <c r="AB2" s="17">
        <v>1</v>
      </c>
      <c r="AC2" s="17">
        <v>3</v>
      </c>
      <c r="AD2" s="17">
        <v>1</v>
      </c>
      <c r="AE2" s="17">
        <v>0</v>
      </c>
      <c r="AF2" s="17">
        <v>0</v>
      </c>
      <c r="AG2" s="17">
        <v>136</v>
      </c>
      <c r="AH2" s="17">
        <v>22</v>
      </c>
      <c r="AI2" s="17">
        <v>410</v>
      </c>
      <c r="AJ2" s="17">
        <v>51</v>
      </c>
      <c r="AK2" s="17">
        <v>144</v>
      </c>
      <c r="AL2" s="17">
        <v>12</v>
      </c>
      <c r="AM2" s="17">
        <v>0</v>
      </c>
      <c r="AN2" s="17">
        <v>0</v>
      </c>
      <c r="AO2" s="17">
        <v>0</v>
      </c>
      <c r="AP2" s="17">
        <v>0</v>
      </c>
      <c r="AQ2" s="17">
        <v>2</v>
      </c>
      <c r="AR2" s="17">
        <v>1</v>
      </c>
      <c r="AS2" s="17">
        <v>0</v>
      </c>
      <c r="AT2" s="17">
        <v>0</v>
      </c>
      <c r="AU2" s="17">
        <v>4</v>
      </c>
      <c r="AV2" s="17">
        <v>1</v>
      </c>
      <c r="AW2" s="17">
        <v>4937</v>
      </c>
      <c r="AX2" s="17">
        <v>175</v>
      </c>
      <c r="AY2" s="17">
        <v>1010</v>
      </c>
      <c r="AZ2" s="17">
        <v>43</v>
      </c>
      <c r="BA2" s="17">
        <v>0</v>
      </c>
      <c r="BB2" s="17">
        <v>0</v>
      </c>
      <c r="BC2" s="17">
        <v>0</v>
      </c>
      <c r="BD2" s="17">
        <v>0</v>
      </c>
      <c r="BE2" s="17">
        <v>204</v>
      </c>
      <c r="BF2" s="17">
        <v>5</v>
      </c>
      <c r="BG2" s="17">
        <v>4</v>
      </c>
      <c r="BH2" s="17">
        <v>1</v>
      </c>
      <c r="BI2" s="17">
        <v>6856</v>
      </c>
      <c r="BJ2" s="17">
        <v>0</v>
      </c>
      <c r="BK2" s="17">
        <v>0</v>
      </c>
      <c r="BL2" s="17">
        <v>271</v>
      </c>
      <c r="BM2" s="18">
        <v>117</v>
      </c>
      <c r="BN2" s="17">
        <v>16</v>
      </c>
    </row>
    <row r="3" spans="1:66" x14ac:dyDescent="0.2">
      <c r="A3" t="s">
        <v>17</v>
      </c>
      <c r="B3" s="17">
        <v>20358</v>
      </c>
      <c r="C3" s="17">
        <v>57970</v>
      </c>
      <c r="D3" s="17">
        <v>3550</v>
      </c>
      <c r="E3" s="17">
        <v>1106</v>
      </c>
      <c r="F3" s="17">
        <v>57</v>
      </c>
      <c r="G3" s="17">
        <v>17805</v>
      </c>
      <c r="H3" s="17">
        <v>1310</v>
      </c>
      <c r="I3" s="17">
        <v>197530</v>
      </c>
      <c r="J3" s="17">
        <v>644</v>
      </c>
      <c r="K3" s="17">
        <v>1020864</v>
      </c>
      <c r="L3" s="17">
        <v>16356</v>
      </c>
      <c r="M3" s="17">
        <v>6374956</v>
      </c>
      <c r="N3" s="17">
        <v>152</v>
      </c>
      <c r="O3" s="17">
        <v>72619</v>
      </c>
      <c r="P3" s="17">
        <v>1985</v>
      </c>
      <c r="Q3" s="17">
        <v>66848</v>
      </c>
      <c r="R3" s="17">
        <v>304</v>
      </c>
      <c r="S3" s="17">
        <v>1036108</v>
      </c>
      <c r="T3" s="17">
        <v>1515</v>
      </c>
      <c r="U3" s="17">
        <v>43327</v>
      </c>
      <c r="V3" s="17">
        <v>1195</v>
      </c>
      <c r="W3" s="17">
        <v>4176</v>
      </c>
      <c r="X3" s="17">
        <v>136</v>
      </c>
      <c r="Y3" s="17">
        <v>90818</v>
      </c>
      <c r="Z3" s="17">
        <v>20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v>28</v>
      </c>
      <c r="AH3" s="17">
        <v>9</v>
      </c>
      <c r="AI3" s="17">
        <v>1002</v>
      </c>
      <c r="AJ3" s="17">
        <v>173</v>
      </c>
      <c r="AK3" s="17">
        <v>504</v>
      </c>
      <c r="AL3" s="17">
        <v>43</v>
      </c>
      <c r="AM3" s="17">
        <v>0</v>
      </c>
      <c r="AN3" s="17">
        <v>0</v>
      </c>
      <c r="AO3" s="17">
        <v>0</v>
      </c>
      <c r="AP3" s="17">
        <v>0</v>
      </c>
      <c r="AQ3" s="17">
        <v>45</v>
      </c>
      <c r="AR3" s="17">
        <v>3</v>
      </c>
      <c r="AS3" s="17">
        <v>0</v>
      </c>
      <c r="AT3" s="17">
        <v>0</v>
      </c>
      <c r="AU3" s="17">
        <v>83</v>
      </c>
      <c r="AV3" s="17">
        <v>13</v>
      </c>
      <c r="AW3" s="17">
        <v>2730</v>
      </c>
      <c r="AX3" s="17">
        <v>147</v>
      </c>
      <c r="AY3" s="17">
        <v>3954</v>
      </c>
      <c r="AZ3" s="17">
        <v>237</v>
      </c>
      <c r="BA3" s="17">
        <v>0</v>
      </c>
      <c r="BB3" s="17">
        <v>0</v>
      </c>
      <c r="BC3" s="17">
        <v>7328</v>
      </c>
      <c r="BD3" s="17">
        <v>26</v>
      </c>
      <c r="BE3" s="17">
        <v>240</v>
      </c>
      <c r="BF3" s="17">
        <v>20</v>
      </c>
      <c r="BG3" s="17">
        <v>0</v>
      </c>
      <c r="BH3" s="17">
        <v>0</v>
      </c>
      <c r="BI3" s="17">
        <v>8586</v>
      </c>
      <c r="BJ3" s="17">
        <v>0</v>
      </c>
      <c r="BK3" s="17">
        <v>7328</v>
      </c>
      <c r="BL3" s="17">
        <v>607</v>
      </c>
      <c r="BM3" s="18">
        <v>3714.5</v>
      </c>
      <c r="BN3" s="17">
        <v>781</v>
      </c>
    </row>
    <row r="4" spans="1:66" x14ac:dyDescent="0.2">
      <c r="A4" t="s">
        <v>11</v>
      </c>
      <c r="B4" s="17">
        <v>4113</v>
      </c>
      <c r="C4" s="17">
        <v>2228</v>
      </c>
      <c r="D4" s="17">
        <v>327</v>
      </c>
      <c r="E4" s="17">
        <v>0</v>
      </c>
      <c r="F4" s="17">
        <v>0</v>
      </c>
      <c r="G4" s="17">
        <v>227</v>
      </c>
      <c r="H4" s="17">
        <v>42</v>
      </c>
      <c r="I4" s="17">
        <v>0</v>
      </c>
      <c r="J4" s="17">
        <v>0</v>
      </c>
      <c r="K4" s="17">
        <v>101928</v>
      </c>
      <c r="L4" s="17">
        <v>3604</v>
      </c>
      <c r="M4" s="17">
        <v>18409</v>
      </c>
      <c r="N4" s="17">
        <v>26</v>
      </c>
      <c r="O4" s="17">
        <v>6531</v>
      </c>
      <c r="P4" s="17">
        <v>231</v>
      </c>
      <c r="Q4" s="17">
        <v>4407</v>
      </c>
      <c r="R4" s="17">
        <v>69</v>
      </c>
      <c r="S4" s="17">
        <v>108070</v>
      </c>
      <c r="T4" s="17">
        <v>139</v>
      </c>
      <c r="U4" s="17">
        <v>4572</v>
      </c>
      <c r="V4" s="17">
        <v>284</v>
      </c>
      <c r="W4" s="17">
        <v>179</v>
      </c>
      <c r="X4" s="17">
        <v>21</v>
      </c>
      <c r="Y4" s="17">
        <v>3100</v>
      </c>
      <c r="Z4" s="17">
        <v>4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90</v>
      </c>
      <c r="AH4" s="17">
        <v>16</v>
      </c>
      <c r="AI4" s="17">
        <v>487</v>
      </c>
      <c r="AJ4" s="17">
        <v>75</v>
      </c>
      <c r="AK4" s="17">
        <v>527</v>
      </c>
      <c r="AL4" s="17">
        <v>14</v>
      </c>
      <c r="AM4" s="17">
        <v>4</v>
      </c>
      <c r="AN4" s="17">
        <v>1</v>
      </c>
      <c r="AO4" s="17">
        <v>1</v>
      </c>
      <c r="AP4" s="17">
        <v>1</v>
      </c>
      <c r="AQ4" s="17">
        <v>63</v>
      </c>
      <c r="AR4" s="17">
        <v>6</v>
      </c>
      <c r="AS4" s="17">
        <v>0</v>
      </c>
      <c r="AT4" s="17">
        <v>0</v>
      </c>
      <c r="AU4" s="17">
        <v>12</v>
      </c>
      <c r="AV4" s="17">
        <v>2</v>
      </c>
      <c r="AW4" s="17">
        <v>704</v>
      </c>
      <c r="AX4" s="17">
        <v>28</v>
      </c>
      <c r="AY4" s="17">
        <v>646</v>
      </c>
      <c r="AZ4" s="17">
        <v>21</v>
      </c>
      <c r="BA4" s="17">
        <v>20</v>
      </c>
      <c r="BB4" s="17">
        <v>1</v>
      </c>
      <c r="BC4" s="17">
        <v>102</v>
      </c>
      <c r="BD4" s="17">
        <v>2</v>
      </c>
      <c r="BE4" s="17">
        <v>234</v>
      </c>
      <c r="BF4" s="17">
        <v>7</v>
      </c>
      <c r="BG4" s="17">
        <v>0</v>
      </c>
      <c r="BH4" s="17">
        <v>0</v>
      </c>
      <c r="BI4" s="17">
        <v>2768</v>
      </c>
      <c r="BJ4" s="17">
        <v>20</v>
      </c>
      <c r="BK4" s="17">
        <v>102</v>
      </c>
      <c r="BL4" s="17">
        <v>145</v>
      </c>
      <c r="BM4" s="18">
        <v>0</v>
      </c>
      <c r="BN4" s="17">
        <v>0</v>
      </c>
    </row>
    <row r="5" spans="1:66" x14ac:dyDescent="0.2">
      <c r="A5" t="s">
        <v>12</v>
      </c>
      <c r="B5" s="17">
        <v>6324</v>
      </c>
      <c r="C5" s="17">
        <v>5001</v>
      </c>
      <c r="D5" s="17">
        <v>289</v>
      </c>
      <c r="E5" s="17">
        <v>39</v>
      </c>
      <c r="F5" s="17">
        <v>2</v>
      </c>
      <c r="G5" s="17">
        <v>876</v>
      </c>
      <c r="H5" s="17">
        <v>76</v>
      </c>
      <c r="I5" s="17">
        <v>2</v>
      </c>
      <c r="J5" s="17">
        <v>1</v>
      </c>
      <c r="K5" s="17">
        <v>276826</v>
      </c>
      <c r="L5" s="17">
        <v>5148</v>
      </c>
      <c r="M5" s="17">
        <v>184967</v>
      </c>
      <c r="N5" s="17">
        <v>75</v>
      </c>
      <c r="O5" s="17">
        <v>109954</v>
      </c>
      <c r="P5" s="17">
        <v>1718</v>
      </c>
      <c r="Q5" s="17">
        <v>58429</v>
      </c>
      <c r="R5" s="17">
        <v>115</v>
      </c>
      <c r="S5" s="17">
        <v>317772</v>
      </c>
      <c r="T5" s="17">
        <v>543</v>
      </c>
      <c r="U5" s="17">
        <v>3158</v>
      </c>
      <c r="V5" s="17">
        <v>117</v>
      </c>
      <c r="W5" s="17">
        <v>424</v>
      </c>
      <c r="X5" s="17">
        <v>17</v>
      </c>
      <c r="Y5" s="17">
        <v>131082</v>
      </c>
      <c r="Z5" s="17">
        <v>14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38</v>
      </c>
      <c r="AH5" s="17">
        <v>7</v>
      </c>
      <c r="AI5" s="17">
        <v>2148</v>
      </c>
      <c r="AJ5" s="17">
        <v>125</v>
      </c>
      <c r="AK5" s="17">
        <v>48</v>
      </c>
      <c r="AL5" s="17">
        <v>9</v>
      </c>
      <c r="AM5" s="17">
        <v>0</v>
      </c>
      <c r="AN5" s="17">
        <v>0</v>
      </c>
      <c r="AO5" s="17">
        <v>0</v>
      </c>
      <c r="AP5" s="17">
        <v>0</v>
      </c>
      <c r="AQ5" s="17">
        <v>3</v>
      </c>
      <c r="AR5" s="17">
        <v>1</v>
      </c>
      <c r="AS5" s="17">
        <v>0</v>
      </c>
      <c r="AT5" s="17">
        <v>0</v>
      </c>
      <c r="AU5" s="17">
        <v>32</v>
      </c>
      <c r="AV5" s="17">
        <v>6</v>
      </c>
      <c r="AW5" s="17">
        <v>4360</v>
      </c>
      <c r="AX5" s="17">
        <v>82</v>
      </c>
      <c r="AY5" s="17">
        <v>657</v>
      </c>
      <c r="AZ5" s="17">
        <v>13</v>
      </c>
      <c r="BA5" s="17">
        <v>0</v>
      </c>
      <c r="BB5" s="17">
        <v>0</v>
      </c>
      <c r="BC5" s="17">
        <v>2956</v>
      </c>
      <c r="BD5" s="17">
        <v>19</v>
      </c>
      <c r="BE5" s="17">
        <v>64</v>
      </c>
      <c r="BF5" s="17">
        <v>4</v>
      </c>
      <c r="BG5" s="17">
        <v>0</v>
      </c>
      <c r="BH5" s="17">
        <v>0</v>
      </c>
      <c r="BI5" s="17">
        <v>7350</v>
      </c>
      <c r="BJ5" s="17">
        <v>0</v>
      </c>
      <c r="BK5" s="17">
        <v>2956</v>
      </c>
      <c r="BL5" s="17">
        <v>237</v>
      </c>
      <c r="BM5" s="18">
        <v>264.75</v>
      </c>
      <c r="BN5" s="17">
        <v>10</v>
      </c>
    </row>
    <row r="6" spans="1:66" x14ac:dyDescent="0.2">
      <c r="A6" t="s">
        <v>13</v>
      </c>
      <c r="B6" s="17">
        <v>15301</v>
      </c>
      <c r="C6" s="17">
        <v>11307</v>
      </c>
      <c r="D6" s="17">
        <v>1136</v>
      </c>
      <c r="E6" s="17">
        <v>4</v>
      </c>
      <c r="F6" s="17">
        <v>3</v>
      </c>
      <c r="G6" s="17">
        <v>1919</v>
      </c>
      <c r="H6" s="17">
        <v>239</v>
      </c>
      <c r="I6" s="17">
        <v>28930</v>
      </c>
      <c r="J6" s="17">
        <v>36</v>
      </c>
      <c r="K6" s="17">
        <v>603363</v>
      </c>
      <c r="L6" s="17">
        <v>12833</v>
      </c>
      <c r="M6" s="17">
        <v>2687066</v>
      </c>
      <c r="N6" s="17">
        <v>127</v>
      </c>
      <c r="O6" s="17">
        <v>3229480</v>
      </c>
      <c r="P6" s="17">
        <v>2223</v>
      </c>
      <c r="Q6" s="17">
        <v>57360</v>
      </c>
      <c r="R6" s="17">
        <v>214</v>
      </c>
      <c r="S6" s="17">
        <v>441649</v>
      </c>
      <c r="T6" s="17">
        <v>1495</v>
      </c>
      <c r="U6" s="17">
        <v>8485</v>
      </c>
      <c r="V6" s="17">
        <v>403</v>
      </c>
      <c r="W6" s="17">
        <v>387</v>
      </c>
      <c r="X6" s="17">
        <v>22</v>
      </c>
      <c r="Y6" s="17">
        <v>1970262</v>
      </c>
      <c r="Z6" s="17">
        <v>72</v>
      </c>
      <c r="AA6" s="17">
        <v>20</v>
      </c>
      <c r="AB6" s="17">
        <v>2</v>
      </c>
      <c r="AC6" s="17">
        <v>0</v>
      </c>
      <c r="AD6" s="17">
        <v>0</v>
      </c>
      <c r="AE6" s="17">
        <v>69</v>
      </c>
      <c r="AF6" s="17">
        <v>2</v>
      </c>
      <c r="AG6" s="17">
        <v>232</v>
      </c>
      <c r="AH6" s="17">
        <v>41</v>
      </c>
      <c r="AI6" s="17">
        <v>12676</v>
      </c>
      <c r="AJ6" s="17">
        <v>273</v>
      </c>
      <c r="AK6" s="17">
        <v>317</v>
      </c>
      <c r="AL6" s="17">
        <v>25</v>
      </c>
      <c r="AM6" s="17">
        <v>0</v>
      </c>
      <c r="AN6" s="17">
        <v>0</v>
      </c>
      <c r="AO6" s="17">
        <v>0</v>
      </c>
      <c r="AP6" s="17">
        <v>0</v>
      </c>
      <c r="AQ6" s="17">
        <v>5</v>
      </c>
      <c r="AR6" s="17">
        <v>1</v>
      </c>
      <c r="AS6" s="17">
        <v>3</v>
      </c>
      <c r="AT6" s="17">
        <v>1</v>
      </c>
      <c r="AU6" s="17">
        <v>78</v>
      </c>
      <c r="AV6" s="17">
        <v>6</v>
      </c>
      <c r="AW6" s="17">
        <v>4204</v>
      </c>
      <c r="AX6" s="17">
        <v>159</v>
      </c>
      <c r="AY6" s="17">
        <v>2598</v>
      </c>
      <c r="AZ6" s="17">
        <v>236</v>
      </c>
      <c r="BA6" s="17">
        <v>0</v>
      </c>
      <c r="BB6" s="17">
        <v>0</v>
      </c>
      <c r="BC6" s="17">
        <v>13159</v>
      </c>
      <c r="BD6" s="17">
        <v>27</v>
      </c>
      <c r="BE6" s="17">
        <v>127</v>
      </c>
      <c r="BF6" s="17">
        <v>9</v>
      </c>
      <c r="BG6" s="17">
        <v>5</v>
      </c>
      <c r="BH6" s="17">
        <v>1</v>
      </c>
      <c r="BI6" s="17">
        <v>20334</v>
      </c>
      <c r="BJ6" s="17">
        <v>0</v>
      </c>
      <c r="BK6" s="17">
        <v>13159</v>
      </c>
      <c r="BL6" s="17">
        <v>721</v>
      </c>
      <c r="BM6" s="18">
        <v>902.25</v>
      </c>
      <c r="BN6" s="17">
        <v>94</v>
      </c>
    </row>
    <row r="7" spans="1:66" x14ac:dyDescent="0.2">
      <c r="A7" t="s">
        <v>15</v>
      </c>
      <c r="B7" s="17">
        <v>28023</v>
      </c>
      <c r="C7" s="17">
        <v>74791</v>
      </c>
      <c r="D7" s="17">
        <v>4503</v>
      </c>
      <c r="E7" s="17">
        <v>92430</v>
      </c>
      <c r="F7" s="17">
        <v>2588</v>
      </c>
      <c r="G7" s="17">
        <v>3959</v>
      </c>
      <c r="H7" s="17">
        <v>294</v>
      </c>
      <c r="I7" s="17">
        <v>591149</v>
      </c>
      <c r="J7" s="17">
        <v>1055</v>
      </c>
      <c r="K7" s="17">
        <v>952181</v>
      </c>
      <c r="L7" s="17">
        <v>21180</v>
      </c>
      <c r="M7" s="17">
        <v>57080687</v>
      </c>
      <c r="N7" s="17">
        <v>390</v>
      </c>
      <c r="O7" s="17">
        <v>833209</v>
      </c>
      <c r="P7" s="17">
        <v>1242</v>
      </c>
      <c r="Q7" s="17">
        <v>406749</v>
      </c>
      <c r="R7" s="17">
        <v>235</v>
      </c>
      <c r="S7" s="17">
        <v>597485</v>
      </c>
      <c r="T7" s="17">
        <v>992</v>
      </c>
      <c r="U7" s="17">
        <v>76029</v>
      </c>
      <c r="V7" s="17">
        <v>2375</v>
      </c>
      <c r="W7" s="17">
        <v>4920</v>
      </c>
      <c r="X7" s="17">
        <v>127</v>
      </c>
      <c r="Y7" s="17">
        <v>759307</v>
      </c>
      <c r="Z7" s="17">
        <v>35</v>
      </c>
      <c r="AA7" s="17">
        <v>12</v>
      </c>
      <c r="AB7" s="17">
        <v>1</v>
      </c>
      <c r="AC7" s="17">
        <v>0</v>
      </c>
      <c r="AD7" s="17">
        <v>0</v>
      </c>
      <c r="AE7" s="17">
        <v>0</v>
      </c>
      <c r="AF7" s="17">
        <v>0</v>
      </c>
      <c r="AG7" s="17">
        <v>128</v>
      </c>
      <c r="AH7" s="17">
        <v>39</v>
      </c>
      <c r="AI7" s="17">
        <v>2250</v>
      </c>
      <c r="AJ7" s="17">
        <v>333</v>
      </c>
      <c r="AK7" s="17">
        <v>1114</v>
      </c>
      <c r="AL7" s="17">
        <v>81</v>
      </c>
      <c r="AM7" s="17">
        <v>8</v>
      </c>
      <c r="AN7" s="17">
        <v>2</v>
      </c>
      <c r="AO7" s="17">
        <v>6</v>
      </c>
      <c r="AP7" s="17">
        <v>1</v>
      </c>
      <c r="AQ7" s="17">
        <v>185</v>
      </c>
      <c r="AR7" s="17">
        <v>7</v>
      </c>
      <c r="AS7" s="17">
        <v>0</v>
      </c>
      <c r="AT7" s="17">
        <v>0</v>
      </c>
      <c r="AU7" s="17">
        <v>165</v>
      </c>
      <c r="AV7" s="17">
        <v>24</v>
      </c>
      <c r="AW7" s="17">
        <v>5614</v>
      </c>
      <c r="AX7" s="17">
        <v>249</v>
      </c>
      <c r="AY7" s="17">
        <v>1008</v>
      </c>
      <c r="AZ7" s="17">
        <v>94</v>
      </c>
      <c r="BA7" s="17">
        <v>0</v>
      </c>
      <c r="BB7" s="17">
        <v>0</v>
      </c>
      <c r="BC7" s="17">
        <v>20192</v>
      </c>
      <c r="BD7" s="17">
        <v>91</v>
      </c>
      <c r="BE7" s="17">
        <v>120</v>
      </c>
      <c r="BF7" s="17">
        <v>19</v>
      </c>
      <c r="BG7" s="17">
        <v>0</v>
      </c>
      <c r="BH7" s="17">
        <v>0</v>
      </c>
      <c r="BI7" s="17">
        <v>10610</v>
      </c>
      <c r="BJ7" s="17">
        <v>0</v>
      </c>
      <c r="BK7" s="17">
        <v>20192</v>
      </c>
      <c r="BL7" s="17">
        <v>853</v>
      </c>
      <c r="BM7" s="18">
        <v>6431.25</v>
      </c>
      <c r="BN7" s="17">
        <v>971</v>
      </c>
    </row>
    <row r="8" spans="1:66" x14ac:dyDescent="0.2">
      <c r="A8" t="s">
        <v>18</v>
      </c>
      <c r="B8" s="17">
        <v>17882</v>
      </c>
      <c r="C8" s="17">
        <v>30926</v>
      </c>
      <c r="D8" s="17">
        <v>2149</v>
      </c>
      <c r="E8" s="17">
        <v>176216</v>
      </c>
      <c r="F8" s="17">
        <v>4961</v>
      </c>
      <c r="G8" s="17">
        <v>10175</v>
      </c>
      <c r="H8" s="17">
        <v>702</v>
      </c>
      <c r="I8" s="17">
        <v>102159</v>
      </c>
      <c r="J8" s="17">
        <v>139</v>
      </c>
      <c r="K8" s="17">
        <v>552497</v>
      </c>
      <c r="L8" s="17">
        <v>11763</v>
      </c>
      <c r="M8" s="17">
        <v>26921789</v>
      </c>
      <c r="N8" s="17">
        <v>228</v>
      </c>
      <c r="O8" s="17">
        <v>2083101</v>
      </c>
      <c r="P8" s="17">
        <v>1301</v>
      </c>
      <c r="Q8" s="17">
        <v>650689</v>
      </c>
      <c r="R8" s="17">
        <v>150</v>
      </c>
      <c r="S8" s="17">
        <v>222129</v>
      </c>
      <c r="T8" s="17">
        <v>555</v>
      </c>
      <c r="U8" s="17">
        <v>28230</v>
      </c>
      <c r="V8" s="17">
        <v>865</v>
      </c>
      <c r="W8" s="17">
        <v>1974</v>
      </c>
      <c r="X8" s="17">
        <v>59</v>
      </c>
      <c r="Y8" s="17">
        <v>10900</v>
      </c>
      <c r="Z8" s="17">
        <v>7</v>
      </c>
      <c r="AA8" s="17">
        <v>13</v>
      </c>
      <c r="AB8" s="17">
        <v>2</v>
      </c>
      <c r="AC8" s="17">
        <v>7</v>
      </c>
      <c r="AD8" s="17">
        <v>2</v>
      </c>
      <c r="AE8" s="17">
        <v>0</v>
      </c>
      <c r="AF8" s="17">
        <v>0</v>
      </c>
      <c r="AG8" s="17">
        <v>243</v>
      </c>
      <c r="AH8" s="17">
        <v>45</v>
      </c>
      <c r="AI8" s="17">
        <v>2925</v>
      </c>
      <c r="AJ8" s="17">
        <v>141</v>
      </c>
      <c r="AK8" s="17">
        <v>1486</v>
      </c>
      <c r="AL8" s="17">
        <v>44</v>
      </c>
      <c r="AM8" s="17">
        <v>2</v>
      </c>
      <c r="AN8" s="17">
        <v>1</v>
      </c>
      <c r="AO8" s="17">
        <v>4</v>
      </c>
      <c r="AP8" s="17">
        <v>1</v>
      </c>
      <c r="AQ8" s="17">
        <v>544</v>
      </c>
      <c r="AR8" s="17">
        <v>4</v>
      </c>
      <c r="AS8" s="17">
        <v>0</v>
      </c>
      <c r="AT8" s="17">
        <v>0</v>
      </c>
      <c r="AU8" s="17">
        <v>211</v>
      </c>
      <c r="AV8" s="17">
        <v>19</v>
      </c>
      <c r="AW8" s="17">
        <v>1492</v>
      </c>
      <c r="AX8" s="17">
        <v>40</v>
      </c>
      <c r="AY8" s="17">
        <v>1018</v>
      </c>
      <c r="AZ8" s="17">
        <v>54</v>
      </c>
      <c r="BA8" s="17">
        <v>25</v>
      </c>
      <c r="BB8" s="17">
        <v>1</v>
      </c>
      <c r="BC8" s="17">
        <v>3448</v>
      </c>
      <c r="BD8" s="17">
        <v>13</v>
      </c>
      <c r="BE8" s="17">
        <v>76</v>
      </c>
      <c r="BF8" s="17">
        <v>9</v>
      </c>
      <c r="BG8" s="17">
        <v>0</v>
      </c>
      <c r="BH8" s="17">
        <v>0</v>
      </c>
      <c r="BI8" s="17">
        <v>8021</v>
      </c>
      <c r="BJ8" s="17">
        <v>25</v>
      </c>
      <c r="BK8" s="17">
        <v>3448</v>
      </c>
      <c r="BL8" s="17">
        <v>335</v>
      </c>
      <c r="BM8" s="18">
        <v>17614.75</v>
      </c>
      <c r="BN8" s="17">
        <v>2051</v>
      </c>
    </row>
    <row r="9" spans="1:66" x14ac:dyDescent="0.2">
      <c r="A9" t="s">
        <v>16</v>
      </c>
      <c r="B9" s="17">
        <v>4982</v>
      </c>
      <c r="C9" s="17">
        <v>2941</v>
      </c>
      <c r="D9" s="17">
        <v>409</v>
      </c>
      <c r="E9" s="17">
        <v>114</v>
      </c>
      <c r="F9" s="17">
        <v>5</v>
      </c>
      <c r="G9" s="17">
        <v>382</v>
      </c>
      <c r="H9" s="17">
        <v>77</v>
      </c>
      <c r="I9" s="17">
        <v>12518</v>
      </c>
      <c r="J9" s="17">
        <v>187</v>
      </c>
      <c r="K9" s="17">
        <v>199486</v>
      </c>
      <c r="L9" s="17">
        <v>3990</v>
      </c>
      <c r="M9" s="17">
        <v>2191348</v>
      </c>
      <c r="N9" s="17">
        <v>39</v>
      </c>
      <c r="O9" s="17">
        <v>52959</v>
      </c>
      <c r="P9" s="17">
        <v>360</v>
      </c>
      <c r="Q9" s="17">
        <v>1564</v>
      </c>
      <c r="R9" s="17">
        <v>56</v>
      </c>
      <c r="S9" s="17">
        <v>107488</v>
      </c>
      <c r="T9" s="17">
        <v>356</v>
      </c>
      <c r="U9" s="17">
        <v>17529</v>
      </c>
      <c r="V9" s="17">
        <v>527</v>
      </c>
      <c r="W9" s="17">
        <v>357</v>
      </c>
      <c r="X9" s="17">
        <v>18</v>
      </c>
      <c r="Y9" s="17">
        <v>45253</v>
      </c>
      <c r="Z9" s="17">
        <v>4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10</v>
      </c>
      <c r="AH9" s="17">
        <v>3</v>
      </c>
      <c r="AI9" s="17">
        <v>698</v>
      </c>
      <c r="AJ9" s="17">
        <v>100</v>
      </c>
      <c r="AK9" s="17">
        <v>99</v>
      </c>
      <c r="AL9" s="17">
        <v>12</v>
      </c>
      <c r="AM9" s="17">
        <v>1</v>
      </c>
      <c r="AN9" s="17">
        <v>1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7</v>
      </c>
      <c r="AV9" s="17">
        <v>3</v>
      </c>
      <c r="AW9" s="17">
        <v>2233</v>
      </c>
      <c r="AX9" s="17">
        <v>83</v>
      </c>
      <c r="AY9" s="17">
        <v>310</v>
      </c>
      <c r="AZ9" s="17">
        <v>20</v>
      </c>
      <c r="BA9" s="17">
        <v>0</v>
      </c>
      <c r="BB9" s="17">
        <v>0</v>
      </c>
      <c r="BC9" s="17">
        <v>140</v>
      </c>
      <c r="BD9" s="17">
        <v>2</v>
      </c>
      <c r="BE9" s="17">
        <v>0</v>
      </c>
      <c r="BF9" s="17">
        <v>0</v>
      </c>
      <c r="BG9" s="17">
        <v>0</v>
      </c>
      <c r="BH9" s="17">
        <v>0</v>
      </c>
      <c r="BI9" s="17">
        <v>3358</v>
      </c>
      <c r="BJ9" s="17">
        <v>0</v>
      </c>
      <c r="BK9" s="17">
        <v>140</v>
      </c>
      <c r="BL9" s="17">
        <v>199</v>
      </c>
      <c r="BM9" s="18">
        <v>281.75</v>
      </c>
      <c r="BN9" s="17">
        <v>65</v>
      </c>
    </row>
    <row r="10" spans="1:66" x14ac:dyDescent="0.2">
      <c r="A10" t="s">
        <v>14</v>
      </c>
      <c r="B10" s="17">
        <v>16493</v>
      </c>
      <c r="C10" s="17">
        <v>12796</v>
      </c>
      <c r="D10" s="17">
        <v>1503</v>
      </c>
      <c r="E10" s="17">
        <v>0</v>
      </c>
      <c r="F10" s="17">
        <v>0</v>
      </c>
      <c r="G10" s="17">
        <v>938</v>
      </c>
      <c r="H10" s="17">
        <v>76</v>
      </c>
      <c r="I10" s="17">
        <v>70720</v>
      </c>
      <c r="J10" s="17">
        <v>717</v>
      </c>
      <c r="K10" s="17">
        <v>823303</v>
      </c>
      <c r="L10" s="17">
        <v>13913</v>
      </c>
      <c r="M10" s="17">
        <v>1226629</v>
      </c>
      <c r="N10" s="17">
        <v>30</v>
      </c>
      <c r="O10" s="17">
        <v>938040</v>
      </c>
      <c r="P10" s="17">
        <v>690</v>
      </c>
      <c r="Q10" s="17">
        <v>4131</v>
      </c>
      <c r="R10" s="17">
        <v>37</v>
      </c>
      <c r="S10" s="17">
        <v>1488033</v>
      </c>
      <c r="T10" s="17">
        <v>1813</v>
      </c>
      <c r="U10" s="17">
        <v>10769</v>
      </c>
      <c r="V10" s="17">
        <v>387</v>
      </c>
      <c r="W10" s="17">
        <v>540</v>
      </c>
      <c r="X10" s="17">
        <v>20</v>
      </c>
      <c r="Y10" s="17">
        <v>3313222</v>
      </c>
      <c r="Z10" s="17">
        <v>75</v>
      </c>
      <c r="AA10" s="17">
        <v>1</v>
      </c>
      <c r="AB10" s="17">
        <v>1</v>
      </c>
      <c r="AC10" s="17">
        <v>0</v>
      </c>
      <c r="AD10" s="17">
        <v>0</v>
      </c>
      <c r="AE10" s="17">
        <v>0</v>
      </c>
      <c r="AF10" s="17">
        <v>0</v>
      </c>
      <c r="AG10" s="17">
        <v>79</v>
      </c>
      <c r="AH10" s="17">
        <v>19</v>
      </c>
      <c r="AI10" s="17">
        <v>2470</v>
      </c>
      <c r="AJ10" s="17">
        <v>212</v>
      </c>
      <c r="AK10" s="17">
        <v>988</v>
      </c>
      <c r="AL10" s="17">
        <v>13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15</v>
      </c>
      <c r="AV10" s="17">
        <v>4</v>
      </c>
      <c r="AW10" s="17">
        <v>2868</v>
      </c>
      <c r="AX10" s="17">
        <v>645</v>
      </c>
      <c r="AY10" s="17">
        <v>3211</v>
      </c>
      <c r="AZ10" s="17">
        <v>1498</v>
      </c>
      <c r="BA10" s="17">
        <v>0</v>
      </c>
      <c r="BB10" s="17">
        <v>0</v>
      </c>
      <c r="BC10" s="17">
        <v>3105</v>
      </c>
      <c r="BD10" s="17">
        <v>10</v>
      </c>
      <c r="BE10" s="17">
        <v>150</v>
      </c>
      <c r="BF10" s="17">
        <v>8</v>
      </c>
      <c r="BG10" s="17">
        <v>0</v>
      </c>
      <c r="BH10" s="17">
        <v>0</v>
      </c>
      <c r="BI10" s="17">
        <v>9782</v>
      </c>
      <c r="BJ10" s="17">
        <v>0</v>
      </c>
      <c r="BK10" s="17">
        <v>3105</v>
      </c>
      <c r="BL10" s="17">
        <v>1926</v>
      </c>
      <c r="BM10" s="18">
        <v>1217</v>
      </c>
      <c r="BN10" s="17">
        <v>375</v>
      </c>
    </row>
    <row r="11" spans="1:66" x14ac:dyDescent="0.2">
      <c r="A11" t="s">
        <v>22</v>
      </c>
      <c r="B11" s="17">
        <v>9310</v>
      </c>
      <c r="C11" s="17">
        <v>2646</v>
      </c>
      <c r="D11" s="17">
        <v>364</v>
      </c>
      <c r="E11" s="17">
        <v>3140</v>
      </c>
      <c r="F11" s="17">
        <v>58</v>
      </c>
      <c r="G11" s="17">
        <v>490</v>
      </c>
      <c r="H11" s="17">
        <v>28</v>
      </c>
      <c r="I11" s="17">
        <v>75504</v>
      </c>
      <c r="J11" s="17">
        <v>138</v>
      </c>
      <c r="K11" s="17">
        <v>242335</v>
      </c>
      <c r="L11" s="17">
        <v>7900</v>
      </c>
      <c r="M11" s="17">
        <v>3933767</v>
      </c>
      <c r="N11" s="17">
        <v>283</v>
      </c>
      <c r="O11" s="17">
        <v>755153</v>
      </c>
      <c r="P11" s="17">
        <v>736</v>
      </c>
      <c r="Q11" s="17">
        <v>21392</v>
      </c>
      <c r="R11" s="17">
        <v>143</v>
      </c>
      <c r="S11" s="17">
        <v>10723</v>
      </c>
      <c r="T11" s="17">
        <v>119</v>
      </c>
      <c r="U11" s="17">
        <v>405</v>
      </c>
      <c r="V11" s="17">
        <v>34</v>
      </c>
      <c r="W11" s="17">
        <v>84</v>
      </c>
      <c r="X11" s="17">
        <v>4</v>
      </c>
      <c r="Y11" s="17">
        <v>72207</v>
      </c>
      <c r="Z11" s="17">
        <v>5</v>
      </c>
      <c r="AA11" s="17">
        <v>3</v>
      </c>
      <c r="AB11" s="17">
        <v>1</v>
      </c>
      <c r="AC11" s="17">
        <v>0</v>
      </c>
      <c r="AD11" s="17">
        <v>0</v>
      </c>
      <c r="AE11" s="17">
        <v>0</v>
      </c>
      <c r="AF11" s="17">
        <v>0</v>
      </c>
      <c r="AG11" s="17">
        <v>116</v>
      </c>
      <c r="AH11" s="17">
        <v>33</v>
      </c>
      <c r="AI11" s="17">
        <v>169</v>
      </c>
      <c r="AJ11" s="17">
        <v>25</v>
      </c>
      <c r="AK11" s="17">
        <v>218</v>
      </c>
      <c r="AL11" s="17">
        <v>13</v>
      </c>
      <c r="AM11" s="17">
        <v>5</v>
      </c>
      <c r="AN11" s="17">
        <v>1</v>
      </c>
      <c r="AO11" s="17">
        <v>3</v>
      </c>
      <c r="AP11" s="17">
        <v>1</v>
      </c>
      <c r="AQ11" s="17">
        <v>64</v>
      </c>
      <c r="AR11" s="17">
        <v>4</v>
      </c>
      <c r="AS11" s="17">
        <v>0</v>
      </c>
      <c r="AT11" s="17">
        <v>0</v>
      </c>
      <c r="AU11" s="17">
        <v>82</v>
      </c>
      <c r="AV11" s="17">
        <v>20</v>
      </c>
      <c r="AW11" s="17">
        <v>1189</v>
      </c>
      <c r="AX11" s="17">
        <v>77</v>
      </c>
      <c r="AY11" s="17">
        <v>726</v>
      </c>
      <c r="AZ11" s="17">
        <v>225</v>
      </c>
      <c r="BA11" s="17">
        <v>10</v>
      </c>
      <c r="BB11" s="17">
        <v>1</v>
      </c>
      <c r="BC11" s="17">
        <v>1115</v>
      </c>
      <c r="BD11" s="17">
        <v>5</v>
      </c>
      <c r="BE11" s="17">
        <v>72</v>
      </c>
      <c r="BF11" s="17">
        <v>3</v>
      </c>
      <c r="BG11" s="17">
        <v>0</v>
      </c>
      <c r="BH11" s="17">
        <v>0</v>
      </c>
      <c r="BI11" s="17">
        <v>2647</v>
      </c>
      <c r="BJ11" s="17">
        <v>10</v>
      </c>
      <c r="BK11" s="17">
        <v>1115</v>
      </c>
      <c r="BL11" s="17">
        <v>372</v>
      </c>
      <c r="BM11" s="18">
        <v>50</v>
      </c>
      <c r="BN11" s="17">
        <v>16</v>
      </c>
    </row>
    <row r="12" spans="1:66" x14ac:dyDescent="0.2">
      <c r="A12" t="s">
        <v>24</v>
      </c>
      <c r="B12" s="17">
        <v>17478</v>
      </c>
      <c r="C12" s="17">
        <v>23047</v>
      </c>
      <c r="D12" s="17">
        <v>2927</v>
      </c>
      <c r="E12" s="17">
        <v>142</v>
      </c>
      <c r="F12" s="17">
        <v>3</v>
      </c>
      <c r="G12" s="17">
        <v>3269</v>
      </c>
      <c r="H12" s="17">
        <v>301</v>
      </c>
      <c r="I12" s="17">
        <v>217308</v>
      </c>
      <c r="J12" s="17">
        <v>275</v>
      </c>
      <c r="K12" s="17">
        <v>495439</v>
      </c>
      <c r="L12" s="17">
        <v>13207</v>
      </c>
      <c r="M12" s="17">
        <v>4546241</v>
      </c>
      <c r="N12" s="17">
        <v>302</v>
      </c>
      <c r="O12" s="17">
        <v>8312354</v>
      </c>
      <c r="P12" s="17">
        <v>1076</v>
      </c>
      <c r="Q12" s="17">
        <v>760853</v>
      </c>
      <c r="R12" s="17">
        <v>588</v>
      </c>
      <c r="S12" s="17">
        <v>257197</v>
      </c>
      <c r="T12" s="17">
        <v>1622</v>
      </c>
      <c r="U12" s="17">
        <v>8672</v>
      </c>
      <c r="V12" s="17">
        <v>435</v>
      </c>
      <c r="W12" s="17">
        <v>1435</v>
      </c>
      <c r="X12" s="17">
        <v>101</v>
      </c>
      <c r="Y12" s="17">
        <v>105247</v>
      </c>
      <c r="Z12" s="17">
        <v>16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144</v>
      </c>
      <c r="AH12" s="17">
        <v>28</v>
      </c>
      <c r="AI12" s="17">
        <v>1612</v>
      </c>
      <c r="AJ12" s="17">
        <v>200</v>
      </c>
      <c r="AK12" s="17">
        <v>659</v>
      </c>
      <c r="AL12" s="17">
        <v>52</v>
      </c>
      <c r="AM12" s="17">
        <v>181</v>
      </c>
      <c r="AN12" s="17">
        <v>2</v>
      </c>
      <c r="AO12" s="17">
        <v>3</v>
      </c>
      <c r="AP12" s="17">
        <v>1</v>
      </c>
      <c r="AQ12" s="17">
        <v>11</v>
      </c>
      <c r="AR12" s="17">
        <v>2</v>
      </c>
      <c r="AS12" s="17">
        <v>1</v>
      </c>
      <c r="AT12" s="17">
        <v>1</v>
      </c>
      <c r="AU12" s="17">
        <v>154</v>
      </c>
      <c r="AV12" s="17">
        <v>14</v>
      </c>
      <c r="AW12" s="17">
        <v>8164</v>
      </c>
      <c r="AX12" s="17">
        <v>350</v>
      </c>
      <c r="AY12" s="17">
        <v>2758</v>
      </c>
      <c r="AZ12" s="17">
        <v>842</v>
      </c>
      <c r="BA12" s="17">
        <v>21</v>
      </c>
      <c r="BB12" s="17">
        <v>1</v>
      </c>
      <c r="BC12" s="17">
        <v>620</v>
      </c>
      <c r="BD12" s="17">
        <v>5</v>
      </c>
      <c r="BE12" s="17">
        <v>82</v>
      </c>
      <c r="BF12" s="17">
        <v>9</v>
      </c>
      <c r="BG12" s="17">
        <v>0</v>
      </c>
      <c r="BH12" s="17">
        <v>0</v>
      </c>
      <c r="BI12" s="17">
        <v>13769</v>
      </c>
      <c r="BJ12" s="17">
        <v>21</v>
      </c>
      <c r="BK12" s="17">
        <v>620</v>
      </c>
      <c r="BL12" s="17">
        <v>1394</v>
      </c>
      <c r="BM12" s="18">
        <v>222.75</v>
      </c>
      <c r="BN12" s="17">
        <v>62</v>
      </c>
    </row>
    <row r="13" spans="1:66" x14ac:dyDescent="0.2">
      <c r="A13" t="s">
        <v>20</v>
      </c>
      <c r="B13" s="17">
        <v>13013</v>
      </c>
      <c r="C13" s="17">
        <v>22337</v>
      </c>
      <c r="D13" s="17">
        <v>1632</v>
      </c>
      <c r="E13" s="17">
        <v>1448</v>
      </c>
      <c r="F13" s="17">
        <v>28</v>
      </c>
      <c r="G13" s="17">
        <v>9030</v>
      </c>
      <c r="H13" s="17">
        <v>913</v>
      </c>
      <c r="I13" s="17">
        <v>283498</v>
      </c>
      <c r="J13" s="17">
        <v>170</v>
      </c>
      <c r="K13" s="17">
        <v>434275</v>
      </c>
      <c r="L13" s="17">
        <v>10884</v>
      </c>
      <c r="M13" s="17">
        <v>32570165</v>
      </c>
      <c r="N13" s="17">
        <v>359</v>
      </c>
      <c r="O13" s="17">
        <v>6143129</v>
      </c>
      <c r="P13" s="17">
        <v>542</v>
      </c>
      <c r="Q13" s="17">
        <v>135627</v>
      </c>
      <c r="R13" s="17">
        <v>75</v>
      </c>
      <c r="S13" s="17">
        <v>167938</v>
      </c>
      <c r="T13" s="17">
        <v>175</v>
      </c>
      <c r="U13" s="17">
        <v>6813</v>
      </c>
      <c r="V13" s="17">
        <v>329</v>
      </c>
      <c r="W13" s="17">
        <v>1799</v>
      </c>
      <c r="X13" s="17">
        <v>89</v>
      </c>
      <c r="Y13" s="17">
        <v>16766</v>
      </c>
      <c r="Z13" s="17">
        <v>10</v>
      </c>
      <c r="AA13" s="17">
        <v>9</v>
      </c>
      <c r="AB13" s="17">
        <v>3</v>
      </c>
      <c r="AC13" s="17">
        <v>5</v>
      </c>
      <c r="AD13" s="17">
        <v>1</v>
      </c>
      <c r="AE13" s="17">
        <v>102</v>
      </c>
      <c r="AF13" s="17">
        <v>53</v>
      </c>
      <c r="AG13" s="17">
        <v>227</v>
      </c>
      <c r="AH13" s="17">
        <v>44</v>
      </c>
      <c r="AI13" s="17">
        <v>709</v>
      </c>
      <c r="AJ13" s="17">
        <v>107</v>
      </c>
      <c r="AK13" s="17">
        <v>379</v>
      </c>
      <c r="AL13" s="17">
        <v>27</v>
      </c>
      <c r="AM13" s="17">
        <v>50</v>
      </c>
      <c r="AN13" s="17">
        <v>2</v>
      </c>
      <c r="AO13" s="17">
        <v>7</v>
      </c>
      <c r="AP13" s="17">
        <v>1</v>
      </c>
      <c r="AQ13" s="17">
        <v>179</v>
      </c>
      <c r="AR13" s="17">
        <v>8</v>
      </c>
      <c r="AS13" s="17">
        <v>0</v>
      </c>
      <c r="AT13" s="17">
        <v>0</v>
      </c>
      <c r="AU13" s="17">
        <v>118</v>
      </c>
      <c r="AV13" s="17">
        <v>17</v>
      </c>
      <c r="AW13" s="17">
        <v>2391</v>
      </c>
      <c r="AX13" s="17">
        <v>39</v>
      </c>
      <c r="AY13" s="17">
        <v>1547</v>
      </c>
      <c r="AZ13" s="17">
        <v>20</v>
      </c>
      <c r="BA13" s="17">
        <v>12</v>
      </c>
      <c r="BB13" s="17">
        <v>1</v>
      </c>
      <c r="BC13" s="17">
        <v>6920</v>
      </c>
      <c r="BD13" s="17">
        <v>6</v>
      </c>
      <c r="BE13" s="17">
        <v>131</v>
      </c>
      <c r="BF13" s="17">
        <v>9</v>
      </c>
      <c r="BG13" s="17">
        <v>0</v>
      </c>
      <c r="BH13" s="17">
        <v>0</v>
      </c>
      <c r="BI13" s="17">
        <v>5854</v>
      </c>
      <c r="BJ13" s="17">
        <v>12</v>
      </c>
      <c r="BK13" s="17">
        <v>6920</v>
      </c>
      <c r="BL13" s="17">
        <v>281</v>
      </c>
      <c r="BM13" s="18">
        <v>501.5</v>
      </c>
      <c r="BN13" s="17">
        <v>61</v>
      </c>
    </row>
    <row r="14" spans="1:66" x14ac:dyDescent="0.2">
      <c r="A14" t="s">
        <v>23</v>
      </c>
      <c r="B14" s="17">
        <v>4290</v>
      </c>
      <c r="C14" s="17">
        <v>1764</v>
      </c>
      <c r="D14" s="17">
        <v>179</v>
      </c>
      <c r="E14" s="17">
        <v>1</v>
      </c>
      <c r="F14" s="17">
        <v>1</v>
      </c>
      <c r="G14" s="17">
        <v>550</v>
      </c>
      <c r="H14" s="17">
        <v>62</v>
      </c>
      <c r="I14" s="17">
        <v>77784</v>
      </c>
      <c r="J14" s="17">
        <v>75</v>
      </c>
      <c r="K14" s="17">
        <v>104521</v>
      </c>
      <c r="L14" s="17">
        <v>3708</v>
      </c>
      <c r="M14" s="17">
        <v>431601</v>
      </c>
      <c r="N14" s="17">
        <v>13</v>
      </c>
      <c r="O14" s="17">
        <v>28292</v>
      </c>
      <c r="P14" s="17">
        <v>96</v>
      </c>
      <c r="Q14" s="17">
        <v>599</v>
      </c>
      <c r="R14" s="17">
        <v>30</v>
      </c>
      <c r="S14" s="17">
        <v>5179</v>
      </c>
      <c r="T14" s="17">
        <v>42</v>
      </c>
      <c r="U14" s="17">
        <v>546</v>
      </c>
      <c r="V14" s="17">
        <v>27</v>
      </c>
      <c r="W14" s="17">
        <v>114</v>
      </c>
      <c r="X14" s="17">
        <v>8</v>
      </c>
      <c r="Y14" s="17">
        <v>3800</v>
      </c>
      <c r="Z14" s="17">
        <v>3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4</v>
      </c>
      <c r="AH14" s="17">
        <v>3</v>
      </c>
      <c r="AI14" s="17">
        <v>39</v>
      </c>
      <c r="AJ14" s="17">
        <v>14</v>
      </c>
      <c r="AK14" s="17">
        <v>11</v>
      </c>
      <c r="AL14" s="17">
        <v>3</v>
      </c>
      <c r="AM14" s="17">
        <v>0</v>
      </c>
      <c r="AN14" s="17">
        <v>0</v>
      </c>
      <c r="AO14" s="17">
        <v>0</v>
      </c>
      <c r="AP14" s="17">
        <v>0</v>
      </c>
      <c r="AQ14" s="17">
        <v>4</v>
      </c>
      <c r="AR14" s="17">
        <v>1</v>
      </c>
      <c r="AS14" s="17">
        <v>0</v>
      </c>
      <c r="AT14" s="17">
        <v>0</v>
      </c>
      <c r="AU14" s="17">
        <v>12</v>
      </c>
      <c r="AV14" s="17">
        <v>4</v>
      </c>
      <c r="AW14" s="17">
        <v>1091</v>
      </c>
      <c r="AX14" s="17">
        <v>249</v>
      </c>
      <c r="AY14" s="17">
        <v>2457</v>
      </c>
      <c r="AZ14" s="17">
        <v>207</v>
      </c>
      <c r="BA14" s="17">
        <v>0</v>
      </c>
      <c r="BB14" s="17">
        <v>0</v>
      </c>
      <c r="BC14" s="17">
        <v>60</v>
      </c>
      <c r="BD14" s="17">
        <v>1</v>
      </c>
      <c r="BE14" s="17">
        <v>0</v>
      </c>
      <c r="BF14" s="17">
        <v>0</v>
      </c>
      <c r="BG14" s="17">
        <v>0</v>
      </c>
      <c r="BH14" s="17">
        <v>0</v>
      </c>
      <c r="BI14" s="17">
        <v>3618</v>
      </c>
      <c r="BJ14" s="17">
        <v>0</v>
      </c>
      <c r="BK14" s="17">
        <v>60</v>
      </c>
      <c r="BL14" s="17">
        <v>457</v>
      </c>
      <c r="BM14" s="18">
        <v>10</v>
      </c>
      <c r="BN14" s="17">
        <v>9</v>
      </c>
    </row>
    <row r="15" spans="1:66" x14ac:dyDescent="0.2">
      <c r="A15" t="s">
        <v>26</v>
      </c>
      <c r="B15" s="17">
        <v>10213</v>
      </c>
      <c r="C15" s="17">
        <v>11677</v>
      </c>
      <c r="D15" s="17">
        <v>980</v>
      </c>
      <c r="E15" s="17">
        <v>73</v>
      </c>
      <c r="F15" s="17">
        <v>1</v>
      </c>
      <c r="G15" s="17">
        <v>13515</v>
      </c>
      <c r="H15" s="17">
        <v>1067</v>
      </c>
      <c r="I15" s="17">
        <v>231458</v>
      </c>
      <c r="J15" s="17">
        <v>57</v>
      </c>
      <c r="K15" s="17">
        <v>282413</v>
      </c>
      <c r="L15" s="17">
        <v>8277</v>
      </c>
      <c r="M15" s="17">
        <v>2897111</v>
      </c>
      <c r="N15" s="17">
        <v>270</v>
      </c>
      <c r="O15" s="17">
        <v>9929007</v>
      </c>
      <c r="P15" s="17">
        <v>862</v>
      </c>
      <c r="Q15" s="17">
        <v>542773</v>
      </c>
      <c r="R15" s="17">
        <v>290</v>
      </c>
      <c r="S15" s="17">
        <v>62792</v>
      </c>
      <c r="T15" s="17">
        <v>342</v>
      </c>
      <c r="U15" s="17">
        <v>3070</v>
      </c>
      <c r="V15" s="17">
        <v>111</v>
      </c>
      <c r="W15" s="17">
        <v>506</v>
      </c>
      <c r="X15" s="17">
        <v>19</v>
      </c>
      <c r="Y15" s="17">
        <v>92500</v>
      </c>
      <c r="Z15" s="17">
        <v>5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221</v>
      </c>
      <c r="AH15" s="17">
        <v>33</v>
      </c>
      <c r="AI15" s="17">
        <v>748</v>
      </c>
      <c r="AJ15" s="17">
        <v>108</v>
      </c>
      <c r="AK15" s="17">
        <v>188</v>
      </c>
      <c r="AL15" s="17">
        <v>14</v>
      </c>
      <c r="AM15" s="17">
        <v>2</v>
      </c>
      <c r="AN15" s="17">
        <v>1</v>
      </c>
      <c r="AO15" s="17">
        <v>0</v>
      </c>
      <c r="AP15" s="17">
        <v>0</v>
      </c>
      <c r="AQ15" s="17">
        <v>27</v>
      </c>
      <c r="AR15" s="17">
        <v>2</v>
      </c>
      <c r="AS15" s="17">
        <v>0</v>
      </c>
      <c r="AT15" s="17">
        <v>0</v>
      </c>
      <c r="AU15" s="17">
        <v>17</v>
      </c>
      <c r="AV15" s="17">
        <v>4</v>
      </c>
      <c r="AW15" s="17">
        <v>1868</v>
      </c>
      <c r="AX15" s="17">
        <v>39</v>
      </c>
      <c r="AY15" s="17">
        <v>793</v>
      </c>
      <c r="AZ15" s="17">
        <v>42</v>
      </c>
      <c r="BA15" s="17">
        <v>0</v>
      </c>
      <c r="BB15" s="17">
        <v>0</v>
      </c>
      <c r="BC15" s="17">
        <v>0</v>
      </c>
      <c r="BD15" s="17">
        <v>0</v>
      </c>
      <c r="BE15" s="17">
        <v>7</v>
      </c>
      <c r="BF15" s="17">
        <v>2</v>
      </c>
      <c r="BG15" s="17">
        <v>0</v>
      </c>
      <c r="BH15" s="17">
        <v>0</v>
      </c>
      <c r="BI15" s="17">
        <v>3871</v>
      </c>
      <c r="BJ15" s="17">
        <v>0</v>
      </c>
      <c r="BK15" s="17">
        <v>0</v>
      </c>
      <c r="BL15" s="17">
        <v>200</v>
      </c>
      <c r="BM15" s="18">
        <v>27</v>
      </c>
      <c r="BN15" s="17">
        <v>5</v>
      </c>
    </row>
    <row r="16" spans="1:66" x14ac:dyDescent="0.2">
      <c r="A16" t="s">
        <v>25</v>
      </c>
      <c r="B16" s="17">
        <v>19559</v>
      </c>
      <c r="C16" s="17">
        <v>19465</v>
      </c>
      <c r="D16" s="17">
        <v>2105</v>
      </c>
      <c r="E16" s="17">
        <v>58</v>
      </c>
      <c r="F16" s="17">
        <v>2</v>
      </c>
      <c r="G16" s="17">
        <v>12583</v>
      </c>
      <c r="H16" s="17">
        <v>1102</v>
      </c>
      <c r="I16" s="17">
        <v>398522</v>
      </c>
      <c r="J16" s="17">
        <v>485</v>
      </c>
      <c r="K16" s="17">
        <v>777788</v>
      </c>
      <c r="L16" s="17">
        <v>16738</v>
      </c>
      <c r="M16" s="17">
        <v>30145158</v>
      </c>
      <c r="N16" s="17">
        <v>738</v>
      </c>
      <c r="O16" s="17">
        <v>2529781</v>
      </c>
      <c r="P16" s="17">
        <v>722</v>
      </c>
      <c r="Q16" s="17">
        <v>316519</v>
      </c>
      <c r="R16" s="17">
        <v>139</v>
      </c>
      <c r="S16" s="17">
        <v>55802</v>
      </c>
      <c r="T16" s="17">
        <v>424</v>
      </c>
      <c r="U16" s="17">
        <v>1951</v>
      </c>
      <c r="V16" s="17">
        <v>113</v>
      </c>
      <c r="W16" s="17">
        <v>570</v>
      </c>
      <c r="X16" s="17">
        <v>33</v>
      </c>
      <c r="Y16" s="17">
        <v>6735</v>
      </c>
      <c r="Z16" s="17">
        <v>6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127</v>
      </c>
      <c r="AH16" s="17">
        <v>29</v>
      </c>
      <c r="AI16" s="17">
        <v>1261</v>
      </c>
      <c r="AJ16" s="17">
        <v>102</v>
      </c>
      <c r="AK16" s="17">
        <v>1539</v>
      </c>
      <c r="AL16" s="17">
        <v>30</v>
      </c>
      <c r="AM16" s="17">
        <v>7</v>
      </c>
      <c r="AN16" s="17">
        <v>2</v>
      </c>
      <c r="AO16" s="17">
        <v>3</v>
      </c>
      <c r="AP16" s="17">
        <v>2</v>
      </c>
      <c r="AQ16" s="17">
        <v>152</v>
      </c>
      <c r="AR16" s="17">
        <v>2</v>
      </c>
      <c r="AS16" s="17">
        <v>0</v>
      </c>
      <c r="AT16" s="17">
        <v>0</v>
      </c>
      <c r="AU16" s="17">
        <v>292</v>
      </c>
      <c r="AV16" s="17">
        <v>23</v>
      </c>
      <c r="AW16" s="17">
        <v>543</v>
      </c>
      <c r="AX16" s="17">
        <v>20</v>
      </c>
      <c r="AY16" s="17">
        <v>360</v>
      </c>
      <c r="AZ16" s="17">
        <v>17</v>
      </c>
      <c r="BA16" s="17">
        <v>0</v>
      </c>
      <c r="BB16" s="17">
        <v>0</v>
      </c>
      <c r="BC16" s="17">
        <v>150</v>
      </c>
      <c r="BD16" s="17">
        <v>1</v>
      </c>
      <c r="BE16" s="17">
        <v>18</v>
      </c>
      <c r="BF16" s="17">
        <v>3</v>
      </c>
      <c r="BG16" s="17">
        <v>0</v>
      </c>
      <c r="BH16" s="17">
        <v>0</v>
      </c>
      <c r="BI16" s="17">
        <v>4302</v>
      </c>
      <c r="BJ16" s="17">
        <v>0</v>
      </c>
      <c r="BK16" s="17">
        <v>150</v>
      </c>
      <c r="BL16" s="17">
        <v>183</v>
      </c>
      <c r="BM16" s="18">
        <v>276.75</v>
      </c>
      <c r="BN16" s="17">
        <v>48</v>
      </c>
    </row>
    <row r="17" spans="1:66" x14ac:dyDescent="0.2">
      <c r="A17" t="s">
        <v>21</v>
      </c>
      <c r="B17" s="17">
        <v>10237</v>
      </c>
      <c r="C17" s="17">
        <v>19951</v>
      </c>
      <c r="D17" s="17">
        <v>1743</v>
      </c>
      <c r="E17" s="17">
        <v>0</v>
      </c>
      <c r="F17" s="17">
        <v>0</v>
      </c>
      <c r="G17" s="17">
        <v>867</v>
      </c>
      <c r="H17" s="17">
        <v>97</v>
      </c>
      <c r="I17" s="17">
        <v>149618</v>
      </c>
      <c r="J17" s="17">
        <v>109</v>
      </c>
      <c r="K17" s="17">
        <v>438667</v>
      </c>
      <c r="L17" s="17">
        <v>8860</v>
      </c>
      <c r="M17" s="17">
        <v>4348564</v>
      </c>
      <c r="N17" s="17">
        <v>196</v>
      </c>
      <c r="O17" s="17">
        <v>391302</v>
      </c>
      <c r="P17" s="17">
        <v>319</v>
      </c>
      <c r="Q17" s="17">
        <v>385904</v>
      </c>
      <c r="R17" s="17">
        <v>62</v>
      </c>
      <c r="S17" s="17">
        <v>13847</v>
      </c>
      <c r="T17" s="17">
        <v>116</v>
      </c>
      <c r="U17" s="17">
        <v>1074</v>
      </c>
      <c r="V17" s="17">
        <v>42</v>
      </c>
      <c r="W17" s="17">
        <v>186</v>
      </c>
      <c r="X17" s="17">
        <v>9</v>
      </c>
      <c r="Y17" s="17">
        <v>4540</v>
      </c>
      <c r="Z17" s="17">
        <v>3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276</v>
      </c>
      <c r="AH17" s="17">
        <v>24</v>
      </c>
      <c r="AI17" s="17">
        <v>197</v>
      </c>
      <c r="AJ17" s="17">
        <v>31</v>
      </c>
      <c r="AK17" s="17">
        <v>26</v>
      </c>
      <c r="AL17" s="17">
        <v>6</v>
      </c>
      <c r="AM17" s="17">
        <v>9</v>
      </c>
      <c r="AN17" s="17">
        <v>2</v>
      </c>
      <c r="AO17" s="17">
        <v>0</v>
      </c>
      <c r="AP17" s="17">
        <v>0</v>
      </c>
      <c r="AQ17" s="17">
        <v>32</v>
      </c>
      <c r="AR17" s="17">
        <v>3</v>
      </c>
      <c r="AS17" s="17">
        <v>0</v>
      </c>
      <c r="AT17" s="17">
        <v>0</v>
      </c>
      <c r="AU17" s="17">
        <v>81</v>
      </c>
      <c r="AV17" s="17">
        <v>12</v>
      </c>
      <c r="AW17" s="17">
        <v>238</v>
      </c>
      <c r="AX17" s="17">
        <v>15</v>
      </c>
      <c r="AY17" s="17">
        <v>153</v>
      </c>
      <c r="AZ17" s="17">
        <v>10</v>
      </c>
      <c r="BA17" s="17">
        <v>0</v>
      </c>
      <c r="BB17" s="17">
        <v>0</v>
      </c>
      <c r="BC17" s="17">
        <v>1000</v>
      </c>
      <c r="BD17" s="17">
        <v>1</v>
      </c>
      <c r="BE17" s="17">
        <v>16</v>
      </c>
      <c r="BF17" s="17">
        <v>4</v>
      </c>
      <c r="BG17" s="17">
        <v>0</v>
      </c>
      <c r="BH17" s="17">
        <v>0</v>
      </c>
      <c r="BI17" s="17">
        <v>1028</v>
      </c>
      <c r="BJ17" s="17">
        <v>0</v>
      </c>
      <c r="BK17" s="17">
        <v>1000</v>
      </c>
      <c r="BL17" s="17">
        <v>90</v>
      </c>
      <c r="BM17" s="18">
        <v>270.25</v>
      </c>
      <c r="BN17" s="17">
        <v>25</v>
      </c>
    </row>
    <row r="18" spans="1:66" x14ac:dyDescent="0.2">
      <c r="A18" t="s">
        <v>19</v>
      </c>
      <c r="B18" s="17">
        <v>2194</v>
      </c>
      <c r="C18" s="17">
        <v>509</v>
      </c>
      <c r="D18" s="17">
        <v>51</v>
      </c>
      <c r="E18" s="17">
        <v>0</v>
      </c>
      <c r="F18" s="17">
        <v>0</v>
      </c>
      <c r="G18" s="17">
        <v>77</v>
      </c>
      <c r="H18" s="17">
        <v>9</v>
      </c>
      <c r="I18" s="17">
        <v>0</v>
      </c>
      <c r="J18" s="17">
        <v>0</v>
      </c>
      <c r="K18" s="17">
        <v>47603</v>
      </c>
      <c r="L18" s="17">
        <v>1908</v>
      </c>
      <c r="M18" s="17">
        <v>239</v>
      </c>
      <c r="N18" s="17">
        <v>11</v>
      </c>
      <c r="O18" s="17">
        <v>2065</v>
      </c>
      <c r="P18" s="17">
        <v>78</v>
      </c>
      <c r="Q18" s="17">
        <v>1362</v>
      </c>
      <c r="R18" s="17">
        <v>99</v>
      </c>
      <c r="S18" s="17">
        <v>6258</v>
      </c>
      <c r="T18" s="17">
        <v>203</v>
      </c>
      <c r="U18" s="17">
        <v>506</v>
      </c>
      <c r="V18" s="17">
        <v>29</v>
      </c>
      <c r="W18" s="17">
        <v>375</v>
      </c>
      <c r="X18" s="17">
        <v>9</v>
      </c>
      <c r="Y18" s="17">
        <v>0</v>
      </c>
      <c r="Z18" s="17">
        <v>0</v>
      </c>
      <c r="AA18" s="17">
        <v>0</v>
      </c>
      <c r="AB18" s="17">
        <v>0</v>
      </c>
      <c r="AC18" s="17">
        <v>4</v>
      </c>
      <c r="AD18" s="17">
        <v>1</v>
      </c>
      <c r="AE18" s="17">
        <v>7</v>
      </c>
      <c r="AF18" s="17">
        <v>2</v>
      </c>
      <c r="AG18" s="17">
        <v>22</v>
      </c>
      <c r="AH18" s="17">
        <v>4</v>
      </c>
      <c r="AI18" s="17">
        <v>3639</v>
      </c>
      <c r="AJ18" s="17">
        <v>8</v>
      </c>
      <c r="AK18" s="17">
        <v>8</v>
      </c>
      <c r="AL18" s="17">
        <v>3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842</v>
      </c>
      <c r="AX18" s="17">
        <v>105</v>
      </c>
      <c r="AY18" s="17">
        <v>795</v>
      </c>
      <c r="AZ18" s="17">
        <v>121</v>
      </c>
      <c r="BA18" s="17">
        <v>0</v>
      </c>
      <c r="BB18" s="17">
        <v>0</v>
      </c>
      <c r="BC18" s="17">
        <v>0</v>
      </c>
      <c r="BD18" s="17">
        <v>0</v>
      </c>
      <c r="BE18" s="17">
        <v>44</v>
      </c>
      <c r="BF18" s="17">
        <v>4</v>
      </c>
      <c r="BG18" s="17">
        <v>0</v>
      </c>
      <c r="BH18" s="17">
        <v>0</v>
      </c>
      <c r="BI18" s="17">
        <v>5361</v>
      </c>
      <c r="BJ18" s="17">
        <v>0</v>
      </c>
      <c r="BK18" s="17">
        <v>0</v>
      </c>
      <c r="BL18" s="17">
        <v>225</v>
      </c>
      <c r="BM18" s="18">
        <v>0</v>
      </c>
      <c r="BN18" s="17">
        <v>0</v>
      </c>
    </row>
    <row r="19" spans="1:66" x14ac:dyDescent="0.2">
      <c r="A19" t="s">
        <v>27</v>
      </c>
      <c r="B19" s="17">
        <v>35369</v>
      </c>
      <c r="C19" s="17">
        <v>125792</v>
      </c>
      <c r="D19" s="17">
        <v>11645</v>
      </c>
      <c r="E19" s="17">
        <v>29833</v>
      </c>
      <c r="F19" s="17">
        <v>676</v>
      </c>
      <c r="G19" s="17">
        <v>15177</v>
      </c>
      <c r="H19" s="17">
        <v>1332</v>
      </c>
      <c r="I19" s="17">
        <v>24551</v>
      </c>
      <c r="J19" s="17">
        <v>592</v>
      </c>
      <c r="K19" s="17">
        <v>1447824</v>
      </c>
      <c r="L19" s="17">
        <v>31277</v>
      </c>
      <c r="M19" s="17">
        <v>451575</v>
      </c>
      <c r="N19" s="17">
        <v>856</v>
      </c>
      <c r="O19" s="17">
        <v>370301</v>
      </c>
      <c r="P19" s="17">
        <v>3712</v>
      </c>
      <c r="Q19" s="17">
        <v>128696</v>
      </c>
      <c r="R19" s="17">
        <v>446</v>
      </c>
      <c r="S19" s="17">
        <v>22852</v>
      </c>
      <c r="T19" s="17">
        <v>966</v>
      </c>
      <c r="U19" s="17">
        <v>19202</v>
      </c>
      <c r="V19" s="17">
        <v>724</v>
      </c>
      <c r="W19" s="17">
        <v>890</v>
      </c>
      <c r="X19" s="17">
        <v>41</v>
      </c>
      <c r="Y19" s="17">
        <v>11063</v>
      </c>
      <c r="Z19" s="17">
        <v>15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95</v>
      </c>
      <c r="AH19" s="17">
        <v>22</v>
      </c>
      <c r="AI19" s="17">
        <v>1641</v>
      </c>
      <c r="AJ19" s="17">
        <v>191</v>
      </c>
      <c r="AK19" s="17">
        <v>938</v>
      </c>
      <c r="AL19" s="17">
        <v>60</v>
      </c>
      <c r="AM19" s="17">
        <v>0</v>
      </c>
      <c r="AN19" s="17">
        <v>0</v>
      </c>
      <c r="AO19" s="17">
        <v>2</v>
      </c>
      <c r="AP19" s="17">
        <v>1</v>
      </c>
      <c r="AQ19" s="17">
        <v>61</v>
      </c>
      <c r="AR19" s="17">
        <v>2</v>
      </c>
      <c r="AS19" s="17">
        <v>0</v>
      </c>
      <c r="AT19" s="17">
        <v>0</v>
      </c>
      <c r="AU19" s="17">
        <v>576</v>
      </c>
      <c r="AV19" s="17">
        <v>73</v>
      </c>
      <c r="AW19" s="17">
        <v>1742</v>
      </c>
      <c r="AX19" s="17">
        <v>41</v>
      </c>
      <c r="AY19" s="17">
        <v>1680</v>
      </c>
      <c r="AZ19" s="17">
        <v>55</v>
      </c>
      <c r="BA19" s="17">
        <v>0</v>
      </c>
      <c r="BB19" s="17">
        <v>0</v>
      </c>
      <c r="BC19" s="17">
        <v>164248</v>
      </c>
      <c r="BD19" s="17">
        <v>17</v>
      </c>
      <c r="BE19" s="17">
        <v>177</v>
      </c>
      <c r="BF19" s="17">
        <v>11</v>
      </c>
      <c r="BG19" s="17">
        <v>0</v>
      </c>
      <c r="BH19" s="17">
        <v>0</v>
      </c>
      <c r="BI19" s="17">
        <v>6912</v>
      </c>
      <c r="BJ19" s="17">
        <v>0</v>
      </c>
      <c r="BK19" s="17">
        <v>164248</v>
      </c>
      <c r="BL19" s="17">
        <v>426</v>
      </c>
      <c r="BM19" s="18">
        <v>18989.5</v>
      </c>
      <c r="BN19" s="17">
        <v>3177</v>
      </c>
    </row>
    <row r="20" spans="1:66" x14ac:dyDescent="0.2">
      <c r="A20" t="s">
        <v>34</v>
      </c>
      <c r="B20" s="17">
        <v>82259</v>
      </c>
      <c r="C20" s="17">
        <v>121390</v>
      </c>
      <c r="D20" s="17">
        <v>17247</v>
      </c>
      <c r="E20" s="17">
        <v>6855</v>
      </c>
      <c r="F20" s="17">
        <v>209</v>
      </c>
      <c r="G20" s="17">
        <v>19489</v>
      </c>
      <c r="H20" s="17">
        <v>3087</v>
      </c>
      <c r="I20" s="17">
        <v>162389</v>
      </c>
      <c r="J20" s="17">
        <v>2607</v>
      </c>
      <c r="K20" s="17">
        <v>2889089</v>
      </c>
      <c r="L20" s="17">
        <v>74954</v>
      </c>
      <c r="M20" s="17">
        <v>5422372</v>
      </c>
      <c r="N20" s="17">
        <v>331</v>
      </c>
      <c r="O20" s="17">
        <v>1261190</v>
      </c>
      <c r="P20" s="17">
        <v>2307</v>
      </c>
      <c r="Q20" s="17">
        <v>209713</v>
      </c>
      <c r="R20" s="17">
        <v>575</v>
      </c>
      <c r="S20" s="17">
        <v>295788</v>
      </c>
      <c r="T20" s="17">
        <v>1778</v>
      </c>
      <c r="U20" s="17">
        <v>37361</v>
      </c>
      <c r="V20" s="17">
        <v>1481</v>
      </c>
      <c r="W20" s="17">
        <v>1057</v>
      </c>
      <c r="X20" s="17">
        <v>60</v>
      </c>
      <c r="Y20" s="17">
        <v>18624</v>
      </c>
      <c r="Z20" s="17">
        <v>28</v>
      </c>
      <c r="AA20" s="17">
        <v>0</v>
      </c>
      <c r="AB20" s="17">
        <v>0</v>
      </c>
      <c r="AC20" s="17">
        <v>0</v>
      </c>
      <c r="AD20" s="17">
        <v>0</v>
      </c>
      <c r="AE20" s="17">
        <v>40</v>
      </c>
      <c r="AF20" s="17">
        <v>11</v>
      </c>
      <c r="AG20" s="17">
        <v>85</v>
      </c>
      <c r="AH20" s="17">
        <v>31</v>
      </c>
      <c r="AI20" s="17">
        <v>2457</v>
      </c>
      <c r="AJ20" s="17">
        <v>433</v>
      </c>
      <c r="AK20" s="17">
        <v>4348</v>
      </c>
      <c r="AL20" s="17">
        <v>187</v>
      </c>
      <c r="AM20" s="17">
        <v>15</v>
      </c>
      <c r="AN20" s="17">
        <v>4</v>
      </c>
      <c r="AO20" s="17">
        <v>2</v>
      </c>
      <c r="AP20" s="17">
        <v>1</v>
      </c>
      <c r="AQ20" s="17">
        <v>42</v>
      </c>
      <c r="AR20" s="17">
        <v>5</v>
      </c>
      <c r="AS20" s="17">
        <v>0</v>
      </c>
      <c r="AT20" s="17">
        <v>0</v>
      </c>
      <c r="AU20" s="17">
        <v>826</v>
      </c>
      <c r="AV20" s="17">
        <v>109</v>
      </c>
      <c r="AW20" s="17">
        <v>773</v>
      </c>
      <c r="AX20" s="17">
        <v>108</v>
      </c>
      <c r="AY20" s="17">
        <v>1356</v>
      </c>
      <c r="AZ20" s="17">
        <v>166</v>
      </c>
      <c r="BA20" s="17">
        <v>1</v>
      </c>
      <c r="BB20" s="17">
        <v>1</v>
      </c>
      <c r="BC20" s="17">
        <v>23072</v>
      </c>
      <c r="BD20" s="17">
        <v>46</v>
      </c>
      <c r="BE20" s="17">
        <v>200</v>
      </c>
      <c r="BF20" s="17">
        <v>26</v>
      </c>
      <c r="BG20" s="17">
        <v>0</v>
      </c>
      <c r="BH20" s="17">
        <v>0</v>
      </c>
      <c r="BI20" s="17">
        <v>10144</v>
      </c>
      <c r="BJ20" s="17">
        <v>1</v>
      </c>
      <c r="BK20" s="17">
        <v>23072</v>
      </c>
      <c r="BL20" s="17">
        <v>1027</v>
      </c>
      <c r="BM20" s="18">
        <v>17378.5</v>
      </c>
      <c r="BN20" s="17">
        <v>4672</v>
      </c>
    </row>
    <row r="21" spans="1:66" x14ac:dyDescent="0.2">
      <c r="A21" t="s">
        <v>28</v>
      </c>
      <c r="B21" s="17">
        <v>199232</v>
      </c>
      <c r="C21" s="17">
        <v>576610</v>
      </c>
      <c r="D21" s="17">
        <v>71391</v>
      </c>
      <c r="E21" s="17">
        <v>158583</v>
      </c>
      <c r="F21" s="17">
        <v>5022</v>
      </c>
      <c r="G21" s="17">
        <v>87443</v>
      </c>
      <c r="H21" s="17">
        <v>12818</v>
      </c>
      <c r="I21" s="17">
        <v>265332</v>
      </c>
      <c r="J21" s="17">
        <v>6327</v>
      </c>
      <c r="K21" s="17">
        <v>6018659</v>
      </c>
      <c r="L21" s="17">
        <v>163633</v>
      </c>
      <c r="M21" s="17">
        <v>19775739</v>
      </c>
      <c r="N21" s="17">
        <v>3639</v>
      </c>
      <c r="O21" s="17">
        <v>1058558</v>
      </c>
      <c r="P21" s="17">
        <v>10938</v>
      </c>
      <c r="Q21" s="17">
        <v>330865</v>
      </c>
      <c r="R21" s="17">
        <v>2685</v>
      </c>
      <c r="S21" s="17">
        <v>637815</v>
      </c>
      <c r="T21" s="17">
        <v>6355</v>
      </c>
      <c r="U21" s="17">
        <v>128549</v>
      </c>
      <c r="V21" s="17">
        <v>4644</v>
      </c>
      <c r="W21" s="17">
        <v>4190</v>
      </c>
      <c r="X21" s="17">
        <v>167</v>
      </c>
      <c r="Y21" s="17">
        <v>101188</v>
      </c>
      <c r="Z21" s="17">
        <v>97</v>
      </c>
      <c r="AA21" s="17">
        <v>58</v>
      </c>
      <c r="AB21" s="17">
        <v>8</v>
      </c>
      <c r="AC21" s="17">
        <v>0</v>
      </c>
      <c r="AD21" s="17">
        <v>0</v>
      </c>
      <c r="AE21" s="17">
        <v>17</v>
      </c>
      <c r="AF21" s="17">
        <v>3</v>
      </c>
      <c r="AG21" s="17">
        <v>1558</v>
      </c>
      <c r="AH21" s="17">
        <v>205</v>
      </c>
      <c r="AI21" s="17">
        <v>7070</v>
      </c>
      <c r="AJ21" s="17">
        <v>1108</v>
      </c>
      <c r="AK21" s="17">
        <v>7561</v>
      </c>
      <c r="AL21" s="17">
        <v>440</v>
      </c>
      <c r="AM21" s="17">
        <v>40</v>
      </c>
      <c r="AN21" s="17">
        <v>10</v>
      </c>
      <c r="AO21" s="17">
        <v>0</v>
      </c>
      <c r="AP21" s="17">
        <v>0</v>
      </c>
      <c r="AQ21" s="17">
        <v>253</v>
      </c>
      <c r="AR21" s="17">
        <v>13</v>
      </c>
      <c r="AS21" s="17">
        <v>2</v>
      </c>
      <c r="AT21" s="17">
        <v>1</v>
      </c>
      <c r="AU21" s="17">
        <v>2099</v>
      </c>
      <c r="AV21" s="17">
        <v>274</v>
      </c>
      <c r="AW21" s="17">
        <v>7285</v>
      </c>
      <c r="AX21" s="17">
        <v>829</v>
      </c>
      <c r="AY21" s="17">
        <v>25349</v>
      </c>
      <c r="AZ21" s="17">
        <v>389</v>
      </c>
      <c r="BA21" s="17">
        <v>169</v>
      </c>
      <c r="BB21" s="17">
        <v>4</v>
      </c>
      <c r="BC21" s="17">
        <v>35245</v>
      </c>
      <c r="BD21" s="17">
        <v>123</v>
      </c>
      <c r="BE21" s="17">
        <v>622</v>
      </c>
      <c r="BF21" s="17">
        <v>102</v>
      </c>
      <c r="BG21" s="17">
        <v>0</v>
      </c>
      <c r="BH21" s="17">
        <v>0</v>
      </c>
      <c r="BI21" s="17">
        <v>51914</v>
      </c>
      <c r="BJ21" s="17">
        <v>169</v>
      </c>
      <c r="BK21" s="17">
        <v>35245</v>
      </c>
      <c r="BL21" s="17">
        <v>3191</v>
      </c>
      <c r="BM21" s="18">
        <v>27410</v>
      </c>
      <c r="BN21" s="17">
        <v>10507</v>
      </c>
    </row>
    <row r="22" spans="1:66" x14ac:dyDescent="0.2">
      <c r="A22" t="s">
        <v>29</v>
      </c>
      <c r="B22" s="17">
        <v>161908</v>
      </c>
      <c r="C22" s="17">
        <v>558227</v>
      </c>
      <c r="D22" s="17">
        <v>88179</v>
      </c>
      <c r="E22" s="17">
        <v>5440</v>
      </c>
      <c r="F22" s="17">
        <v>155</v>
      </c>
      <c r="G22" s="17">
        <v>164202</v>
      </c>
      <c r="H22" s="17">
        <v>27842</v>
      </c>
      <c r="I22" s="17">
        <v>278931</v>
      </c>
      <c r="J22" s="17">
        <v>9061</v>
      </c>
      <c r="K22" s="17">
        <v>5071442</v>
      </c>
      <c r="L22" s="17">
        <v>120839</v>
      </c>
      <c r="M22" s="17">
        <v>6982195</v>
      </c>
      <c r="N22" s="17">
        <v>1233</v>
      </c>
      <c r="O22" s="17">
        <v>323982</v>
      </c>
      <c r="P22" s="17">
        <v>5840</v>
      </c>
      <c r="Q22" s="17">
        <v>49317</v>
      </c>
      <c r="R22" s="17">
        <v>870</v>
      </c>
      <c r="S22" s="17">
        <v>221130</v>
      </c>
      <c r="T22" s="17">
        <v>6955</v>
      </c>
      <c r="U22" s="17">
        <v>22289</v>
      </c>
      <c r="V22" s="17">
        <v>1207</v>
      </c>
      <c r="W22" s="17">
        <v>1767</v>
      </c>
      <c r="X22" s="17">
        <v>113</v>
      </c>
      <c r="Y22" s="17">
        <v>25728</v>
      </c>
      <c r="Z22" s="17">
        <v>82</v>
      </c>
      <c r="AA22" s="17">
        <v>10</v>
      </c>
      <c r="AB22" s="17">
        <v>1</v>
      </c>
      <c r="AC22" s="17">
        <v>0</v>
      </c>
      <c r="AD22" s="17">
        <v>0</v>
      </c>
      <c r="AE22" s="17">
        <v>10</v>
      </c>
      <c r="AF22" s="17">
        <v>7</v>
      </c>
      <c r="AG22" s="17">
        <v>135</v>
      </c>
      <c r="AH22" s="17">
        <v>36</v>
      </c>
      <c r="AI22" s="17">
        <v>3895</v>
      </c>
      <c r="AJ22" s="17">
        <v>711</v>
      </c>
      <c r="AK22" s="17">
        <v>3771</v>
      </c>
      <c r="AL22" s="17">
        <v>311</v>
      </c>
      <c r="AM22" s="17">
        <v>78</v>
      </c>
      <c r="AN22" s="17">
        <v>4</v>
      </c>
      <c r="AO22" s="17">
        <v>2</v>
      </c>
      <c r="AP22" s="17">
        <v>1</v>
      </c>
      <c r="AQ22" s="17">
        <v>16</v>
      </c>
      <c r="AR22" s="17">
        <v>2</v>
      </c>
      <c r="AS22" s="17">
        <v>0</v>
      </c>
      <c r="AT22" s="17">
        <v>0</v>
      </c>
      <c r="AU22" s="17">
        <v>1619</v>
      </c>
      <c r="AV22" s="17">
        <v>275</v>
      </c>
      <c r="AW22" s="17">
        <v>3009</v>
      </c>
      <c r="AX22" s="17">
        <v>435</v>
      </c>
      <c r="AY22" s="17">
        <v>5071</v>
      </c>
      <c r="AZ22" s="17">
        <v>385</v>
      </c>
      <c r="BA22" s="17">
        <v>70</v>
      </c>
      <c r="BB22" s="17">
        <v>3</v>
      </c>
      <c r="BC22" s="17">
        <v>61472</v>
      </c>
      <c r="BD22" s="17">
        <v>124</v>
      </c>
      <c r="BE22" s="17">
        <v>641</v>
      </c>
      <c r="BF22" s="17">
        <v>62</v>
      </c>
      <c r="BG22" s="17">
        <v>22</v>
      </c>
      <c r="BH22" s="17">
        <v>2</v>
      </c>
      <c r="BI22" s="17">
        <v>18279</v>
      </c>
      <c r="BJ22" s="17">
        <v>70</v>
      </c>
      <c r="BK22" s="17">
        <v>61472</v>
      </c>
      <c r="BL22" s="17">
        <v>2049</v>
      </c>
      <c r="BM22" s="18">
        <v>16723</v>
      </c>
      <c r="BN22" s="17">
        <v>10621</v>
      </c>
    </row>
    <row r="23" spans="1:66" x14ac:dyDescent="0.2">
      <c r="A23" t="s">
        <v>33</v>
      </c>
      <c r="B23" s="17">
        <v>53867</v>
      </c>
      <c r="C23" s="17">
        <v>173669</v>
      </c>
      <c r="D23" s="17">
        <v>37027</v>
      </c>
      <c r="E23" s="17">
        <v>0</v>
      </c>
      <c r="F23" s="17">
        <v>0</v>
      </c>
      <c r="G23" s="17">
        <v>31274</v>
      </c>
      <c r="H23" s="17">
        <v>7545</v>
      </c>
      <c r="I23" s="17">
        <v>57834</v>
      </c>
      <c r="J23" s="17">
        <v>1435</v>
      </c>
      <c r="K23" s="17">
        <v>1539027</v>
      </c>
      <c r="L23" s="17">
        <v>38567</v>
      </c>
      <c r="M23" s="17">
        <v>258119</v>
      </c>
      <c r="N23" s="17">
        <v>270</v>
      </c>
      <c r="O23" s="17">
        <v>47244</v>
      </c>
      <c r="P23" s="17">
        <v>2598</v>
      </c>
      <c r="Q23" s="17">
        <v>8359</v>
      </c>
      <c r="R23" s="17">
        <v>195</v>
      </c>
      <c r="S23" s="17">
        <v>24486</v>
      </c>
      <c r="T23" s="17">
        <v>801</v>
      </c>
      <c r="U23" s="17">
        <v>2173</v>
      </c>
      <c r="V23" s="17">
        <v>136</v>
      </c>
      <c r="W23" s="17">
        <v>102</v>
      </c>
      <c r="X23" s="17">
        <v>5</v>
      </c>
      <c r="Y23" s="17">
        <v>1140</v>
      </c>
      <c r="Z23" s="17">
        <v>16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76</v>
      </c>
      <c r="AH23" s="17">
        <v>21</v>
      </c>
      <c r="AI23" s="17">
        <v>762</v>
      </c>
      <c r="AJ23" s="17">
        <v>175</v>
      </c>
      <c r="AK23" s="17">
        <v>1832</v>
      </c>
      <c r="AL23" s="17">
        <v>173</v>
      </c>
      <c r="AM23" s="17">
        <v>5</v>
      </c>
      <c r="AN23" s="17">
        <v>1</v>
      </c>
      <c r="AO23" s="17">
        <v>0</v>
      </c>
      <c r="AP23" s="17">
        <v>0</v>
      </c>
      <c r="AQ23" s="17">
        <v>2</v>
      </c>
      <c r="AR23" s="17">
        <v>1</v>
      </c>
      <c r="AS23" s="17">
        <v>0</v>
      </c>
      <c r="AT23" s="17">
        <v>0</v>
      </c>
      <c r="AU23" s="17">
        <v>301</v>
      </c>
      <c r="AV23" s="17">
        <v>47</v>
      </c>
      <c r="AW23" s="17">
        <v>741</v>
      </c>
      <c r="AX23" s="17">
        <v>48</v>
      </c>
      <c r="AY23" s="17">
        <v>301</v>
      </c>
      <c r="AZ23" s="17">
        <v>33</v>
      </c>
      <c r="BA23" s="17">
        <v>1</v>
      </c>
      <c r="BB23" s="17">
        <v>1</v>
      </c>
      <c r="BC23" s="17">
        <v>11092</v>
      </c>
      <c r="BD23" s="17">
        <v>32</v>
      </c>
      <c r="BE23" s="17">
        <v>68</v>
      </c>
      <c r="BF23" s="17">
        <v>16</v>
      </c>
      <c r="BG23" s="17">
        <v>0</v>
      </c>
      <c r="BH23" s="17">
        <v>0</v>
      </c>
      <c r="BI23" s="17">
        <v>4088</v>
      </c>
      <c r="BJ23" s="17">
        <v>1</v>
      </c>
      <c r="BK23" s="17">
        <v>11092</v>
      </c>
      <c r="BL23" s="17">
        <v>497</v>
      </c>
      <c r="BM23" s="18">
        <v>39417.25</v>
      </c>
      <c r="BN23" s="17">
        <v>18323</v>
      </c>
    </row>
    <row r="24" spans="1:66" x14ac:dyDescent="0.2">
      <c r="A24" t="s">
        <v>31</v>
      </c>
      <c r="B24" s="17">
        <v>150502</v>
      </c>
      <c r="C24" s="17">
        <v>542823</v>
      </c>
      <c r="D24" s="17">
        <v>105568</v>
      </c>
      <c r="E24" s="17">
        <v>4795</v>
      </c>
      <c r="F24" s="17">
        <v>194</v>
      </c>
      <c r="G24" s="17">
        <v>103915</v>
      </c>
      <c r="H24" s="17">
        <v>24638</v>
      </c>
      <c r="I24" s="17">
        <v>83184</v>
      </c>
      <c r="J24" s="17">
        <v>3758</v>
      </c>
      <c r="K24" s="17">
        <v>3454187</v>
      </c>
      <c r="L24" s="17">
        <v>96570</v>
      </c>
      <c r="M24" s="17">
        <v>1039082</v>
      </c>
      <c r="N24" s="17">
        <v>1949</v>
      </c>
      <c r="O24" s="17">
        <v>75876</v>
      </c>
      <c r="P24" s="17">
        <v>2692</v>
      </c>
      <c r="Q24" s="17">
        <v>31019</v>
      </c>
      <c r="R24" s="17">
        <v>1992</v>
      </c>
      <c r="S24" s="17">
        <v>57908</v>
      </c>
      <c r="T24" s="17">
        <v>2039</v>
      </c>
      <c r="U24" s="17">
        <v>5608</v>
      </c>
      <c r="V24" s="17">
        <v>319</v>
      </c>
      <c r="W24" s="17">
        <v>734</v>
      </c>
      <c r="X24" s="17">
        <v>25</v>
      </c>
      <c r="Y24" s="17">
        <v>30725</v>
      </c>
      <c r="Z24" s="17">
        <v>30</v>
      </c>
      <c r="AA24" s="17">
        <v>0</v>
      </c>
      <c r="AB24" s="17">
        <v>0</v>
      </c>
      <c r="AC24" s="17">
        <v>0</v>
      </c>
      <c r="AD24" s="17">
        <v>0</v>
      </c>
      <c r="AE24" s="17">
        <v>2</v>
      </c>
      <c r="AF24" s="17">
        <v>1</v>
      </c>
      <c r="AG24" s="17">
        <v>68</v>
      </c>
      <c r="AH24" s="17">
        <v>29</v>
      </c>
      <c r="AI24" s="17">
        <v>3753</v>
      </c>
      <c r="AJ24" s="17">
        <v>820</v>
      </c>
      <c r="AK24" s="17">
        <v>2559</v>
      </c>
      <c r="AL24" s="17">
        <v>280</v>
      </c>
      <c r="AM24" s="17">
        <v>7</v>
      </c>
      <c r="AN24" s="17">
        <v>2</v>
      </c>
      <c r="AO24" s="17">
        <v>0</v>
      </c>
      <c r="AP24" s="17">
        <v>0</v>
      </c>
      <c r="AQ24" s="17">
        <v>105</v>
      </c>
      <c r="AR24" s="17">
        <v>6</v>
      </c>
      <c r="AS24" s="17">
        <v>0</v>
      </c>
      <c r="AT24" s="17">
        <v>0</v>
      </c>
      <c r="AU24" s="17">
        <v>1446</v>
      </c>
      <c r="AV24" s="17">
        <v>229</v>
      </c>
      <c r="AW24" s="17">
        <v>664</v>
      </c>
      <c r="AX24" s="17">
        <v>56</v>
      </c>
      <c r="AY24" s="17">
        <v>10576</v>
      </c>
      <c r="AZ24" s="17">
        <v>168</v>
      </c>
      <c r="BA24" s="17">
        <v>0</v>
      </c>
      <c r="BB24" s="17">
        <v>0</v>
      </c>
      <c r="BC24" s="17">
        <v>128467</v>
      </c>
      <c r="BD24" s="17">
        <v>47</v>
      </c>
      <c r="BE24" s="17">
        <v>187</v>
      </c>
      <c r="BF24" s="17">
        <v>57</v>
      </c>
      <c r="BG24" s="17">
        <v>0</v>
      </c>
      <c r="BH24" s="17">
        <v>0</v>
      </c>
      <c r="BI24" s="17">
        <v>19367</v>
      </c>
      <c r="BJ24" s="17">
        <v>0</v>
      </c>
      <c r="BK24" s="17">
        <v>128467</v>
      </c>
      <c r="BL24" s="17">
        <v>1478</v>
      </c>
      <c r="BM24" s="18">
        <v>10176.5</v>
      </c>
      <c r="BN24" s="17">
        <v>8524</v>
      </c>
    </row>
    <row r="25" spans="1:66" x14ac:dyDescent="0.2">
      <c r="A25" t="s">
        <v>30</v>
      </c>
      <c r="B25" s="17">
        <v>169869</v>
      </c>
      <c r="C25" s="17">
        <v>603885</v>
      </c>
      <c r="D25" s="17">
        <v>107451</v>
      </c>
      <c r="E25" s="17">
        <v>562</v>
      </c>
      <c r="F25" s="17">
        <v>22</v>
      </c>
      <c r="G25" s="17">
        <v>153261</v>
      </c>
      <c r="H25" s="17">
        <v>32681</v>
      </c>
      <c r="I25" s="17">
        <v>115369</v>
      </c>
      <c r="J25" s="17">
        <v>7297</v>
      </c>
      <c r="K25" s="17">
        <v>4486682</v>
      </c>
      <c r="L25" s="17">
        <v>119267</v>
      </c>
      <c r="M25" s="17">
        <v>574164</v>
      </c>
      <c r="N25" s="17">
        <v>1688</v>
      </c>
      <c r="O25" s="17">
        <v>226263</v>
      </c>
      <c r="P25" s="17">
        <v>7471</v>
      </c>
      <c r="Q25" s="17">
        <v>52648</v>
      </c>
      <c r="R25" s="17">
        <v>940</v>
      </c>
      <c r="S25" s="17">
        <v>196912</v>
      </c>
      <c r="T25" s="17">
        <v>6440</v>
      </c>
      <c r="U25" s="17">
        <v>7497</v>
      </c>
      <c r="V25" s="17">
        <v>475</v>
      </c>
      <c r="W25" s="17">
        <v>665</v>
      </c>
      <c r="X25" s="17">
        <v>41</v>
      </c>
      <c r="Y25" s="17">
        <v>19940</v>
      </c>
      <c r="Z25" s="17">
        <v>53</v>
      </c>
      <c r="AA25" s="17">
        <v>1</v>
      </c>
      <c r="AB25" s="17">
        <v>1</v>
      </c>
      <c r="AC25" s="17">
        <v>1</v>
      </c>
      <c r="AD25" s="17">
        <v>1</v>
      </c>
      <c r="AE25" s="17">
        <v>294</v>
      </c>
      <c r="AF25" s="17">
        <v>175</v>
      </c>
      <c r="AG25" s="17">
        <v>225</v>
      </c>
      <c r="AH25" s="17">
        <v>76</v>
      </c>
      <c r="AI25" s="17">
        <v>2922</v>
      </c>
      <c r="AJ25" s="17">
        <v>582</v>
      </c>
      <c r="AK25" s="17">
        <v>3003</v>
      </c>
      <c r="AL25" s="17">
        <v>329</v>
      </c>
      <c r="AM25" s="17">
        <v>43</v>
      </c>
      <c r="AN25" s="17">
        <v>7</v>
      </c>
      <c r="AO25" s="17">
        <v>0</v>
      </c>
      <c r="AP25" s="17">
        <v>0</v>
      </c>
      <c r="AQ25" s="17">
        <v>93</v>
      </c>
      <c r="AR25" s="17">
        <v>5</v>
      </c>
      <c r="AS25" s="17">
        <v>0</v>
      </c>
      <c r="AT25" s="17">
        <v>0</v>
      </c>
      <c r="AU25" s="17">
        <v>1586</v>
      </c>
      <c r="AV25" s="17">
        <v>268</v>
      </c>
      <c r="AW25" s="17">
        <v>1161</v>
      </c>
      <c r="AX25" s="17">
        <v>133</v>
      </c>
      <c r="AY25" s="17">
        <v>2695</v>
      </c>
      <c r="AZ25" s="17">
        <v>162</v>
      </c>
      <c r="BA25" s="17">
        <v>222</v>
      </c>
      <c r="BB25" s="17">
        <v>4</v>
      </c>
      <c r="BC25" s="17">
        <v>566638</v>
      </c>
      <c r="BD25" s="17">
        <v>134</v>
      </c>
      <c r="BE25" s="17">
        <v>404</v>
      </c>
      <c r="BF25" s="17">
        <v>101</v>
      </c>
      <c r="BG25" s="17">
        <v>0</v>
      </c>
      <c r="BH25" s="17">
        <v>0</v>
      </c>
      <c r="BI25" s="17">
        <v>12428</v>
      </c>
      <c r="BJ25" s="17">
        <v>222</v>
      </c>
      <c r="BK25" s="17">
        <v>566638</v>
      </c>
      <c r="BL25" s="17">
        <v>1788</v>
      </c>
      <c r="BM25" s="18">
        <v>12757.75</v>
      </c>
      <c r="BN25" s="17">
        <v>10330</v>
      </c>
    </row>
    <row r="26" spans="1:66" x14ac:dyDescent="0.2">
      <c r="A26" t="s">
        <v>35</v>
      </c>
      <c r="B26" s="17">
        <v>37434</v>
      </c>
      <c r="C26" s="17">
        <v>111766</v>
      </c>
      <c r="D26" s="17">
        <v>25990</v>
      </c>
      <c r="E26" s="17">
        <v>0</v>
      </c>
      <c r="F26" s="17">
        <v>0</v>
      </c>
      <c r="G26" s="17">
        <v>17253</v>
      </c>
      <c r="H26" s="17">
        <v>4292</v>
      </c>
      <c r="I26" s="17">
        <v>44652</v>
      </c>
      <c r="J26" s="17">
        <v>894</v>
      </c>
      <c r="K26" s="17">
        <v>1066036</v>
      </c>
      <c r="L26" s="17">
        <v>24956</v>
      </c>
      <c r="M26" s="17">
        <v>452854</v>
      </c>
      <c r="N26" s="17">
        <v>87</v>
      </c>
      <c r="O26" s="17">
        <v>34992</v>
      </c>
      <c r="P26" s="17">
        <v>1582</v>
      </c>
      <c r="Q26" s="17">
        <v>3521</v>
      </c>
      <c r="R26" s="17">
        <v>168</v>
      </c>
      <c r="S26" s="17">
        <v>12929</v>
      </c>
      <c r="T26" s="17">
        <v>167</v>
      </c>
      <c r="U26" s="17">
        <v>3262</v>
      </c>
      <c r="V26" s="17">
        <v>125</v>
      </c>
      <c r="W26" s="17">
        <v>81</v>
      </c>
      <c r="X26" s="17">
        <v>6</v>
      </c>
      <c r="Y26" s="17">
        <v>32030</v>
      </c>
      <c r="Z26" s="17">
        <v>3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36</v>
      </c>
      <c r="AH26" s="17">
        <v>12</v>
      </c>
      <c r="AI26" s="17">
        <v>445</v>
      </c>
      <c r="AJ26" s="17">
        <v>97</v>
      </c>
      <c r="AK26" s="17">
        <v>847</v>
      </c>
      <c r="AL26" s="17">
        <v>65</v>
      </c>
      <c r="AM26" s="17">
        <v>2</v>
      </c>
      <c r="AN26" s="17">
        <v>1</v>
      </c>
      <c r="AO26" s="17">
        <v>0</v>
      </c>
      <c r="AP26" s="17">
        <v>0</v>
      </c>
      <c r="AQ26" s="17">
        <v>6</v>
      </c>
      <c r="AR26" s="17">
        <v>1</v>
      </c>
      <c r="AS26" s="17">
        <v>0</v>
      </c>
      <c r="AT26" s="17">
        <v>0</v>
      </c>
      <c r="AU26" s="17">
        <v>269</v>
      </c>
      <c r="AV26" s="17">
        <v>36</v>
      </c>
      <c r="AW26" s="17">
        <v>250</v>
      </c>
      <c r="AX26" s="17">
        <v>19</v>
      </c>
      <c r="AY26" s="17">
        <v>1254</v>
      </c>
      <c r="AZ26" s="17">
        <v>12</v>
      </c>
      <c r="BA26" s="17">
        <v>0</v>
      </c>
      <c r="BB26" s="17">
        <v>0</v>
      </c>
      <c r="BC26" s="17">
        <v>23</v>
      </c>
      <c r="BD26" s="17">
        <v>3</v>
      </c>
      <c r="BE26" s="17">
        <v>83</v>
      </c>
      <c r="BF26" s="17">
        <v>20</v>
      </c>
      <c r="BG26" s="17">
        <v>0</v>
      </c>
      <c r="BH26" s="17">
        <v>0</v>
      </c>
      <c r="BI26" s="17">
        <v>3192</v>
      </c>
      <c r="BJ26" s="17">
        <v>0</v>
      </c>
      <c r="BK26" s="17">
        <v>23</v>
      </c>
      <c r="BL26" s="17">
        <v>239</v>
      </c>
      <c r="BM26" s="18">
        <v>7883.75</v>
      </c>
      <c r="BN26" s="17">
        <v>5437</v>
      </c>
    </row>
    <row r="27" spans="1:66" x14ac:dyDescent="0.2">
      <c r="A27" t="s">
        <v>32</v>
      </c>
      <c r="B27" s="17">
        <v>185673</v>
      </c>
      <c r="C27" s="17">
        <v>539463</v>
      </c>
      <c r="D27" s="17">
        <v>119744</v>
      </c>
      <c r="E27" s="17">
        <v>129</v>
      </c>
      <c r="F27" s="17">
        <v>6</v>
      </c>
      <c r="G27" s="17">
        <v>138829</v>
      </c>
      <c r="H27" s="17">
        <v>36555</v>
      </c>
      <c r="I27" s="17">
        <v>136099</v>
      </c>
      <c r="J27" s="17">
        <v>4571</v>
      </c>
      <c r="K27" s="17">
        <v>4658710</v>
      </c>
      <c r="L27" s="17">
        <v>113301</v>
      </c>
      <c r="M27" s="17">
        <v>2293838</v>
      </c>
      <c r="N27" s="17">
        <v>1446</v>
      </c>
      <c r="O27" s="17">
        <v>1304650</v>
      </c>
      <c r="P27" s="17">
        <v>5992</v>
      </c>
      <c r="Q27" s="17">
        <v>32617</v>
      </c>
      <c r="R27" s="17">
        <v>1024</v>
      </c>
      <c r="S27" s="17">
        <v>65618</v>
      </c>
      <c r="T27" s="17">
        <v>1344</v>
      </c>
      <c r="U27" s="17">
        <v>10307</v>
      </c>
      <c r="V27" s="17">
        <v>768</v>
      </c>
      <c r="W27" s="17">
        <v>742</v>
      </c>
      <c r="X27" s="17">
        <v>49</v>
      </c>
      <c r="Y27" s="17">
        <v>46306</v>
      </c>
      <c r="Z27" s="17">
        <v>59</v>
      </c>
      <c r="AA27" s="17">
        <v>15</v>
      </c>
      <c r="AB27" s="17">
        <v>1</v>
      </c>
      <c r="AC27" s="17">
        <v>0</v>
      </c>
      <c r="AD27" s="17">
        <v>0</v>
      </c>
      <c r="AE27" s="17">
        <v>22</v>
      </c>
      <c r="AF27" s="17">
        <v>1</v>
      </c>
      <c r="AG27" s="17">
        <v>215</v>
      </c>
      <c r="AH27" s="17">
        <v>54</v>
      </c>
      <c r="AI27" s="17">
        <v>3227</v>
      </c>
      <c r="AJ27" s="17">
        <v>599</v>
      </c>
      <c r="AK27" s="17">
        <v>5393</v>
      </c>
      <c r="AL27" s="17">
        <v>421</v>
      </c>
      <c r="AM27" s="17">
        <v>125</v>
      </c>
      <c r="AN27" s="17">
        <v>9</v>
      </c>
      <c r="AO27" s="17">
        <v>0</v>
      </c>
      <c r="AP27" s="17">
        <v>0</v>
      </c>
      <c r="AQ27" s="17">
        <v>179</v>
      </c>
      <c r="AR27" s="17">
        <v>9</v>
      </c>
      <c r="AS27" s="17">
        <v>0</v>
      </c>
      <c r="AT27" s="17">
        <v>0</v>
      </c>
      <c r="AU27" s="17">
        <v>830</v>
      </c>
      <c r="AV27" s="17">
        <v>125</v>
      </c>
      <c r="AW27" s="17">
        <v>1311</v>
      </c>
      <c r="AX27" s="17">
        <v>132</v>
      </c>
      <c r="AY27" s="17">
        <v>6335</v>
      </c>
      <c r="AZ27" s="17">
        <v>118</v>
      </c>
      <c r="BA27" s="17">
        <v>2</v>
      </c>
      <c r="BB27" s="17">
        <v>2</v>
      </c>
      <c r="BC27" s="17">
        <v>3642</v>
      </c>
      <c r="BD27" s="17">
        <v>36</v>
      </c>
      <c r="BE27" s="17">
        <v>418</v>
      </c>
      <c r="BF27" s="17">
        <v>73</v>
      </c>
      <c r="BG27" s="17">
        <v>2</v>
      </c>
      <c r="BH27" s="17">
        <v>1</v>
      </c>
      <c r="BI27" s="17">
        <v>18072</v>
      </c>
      <c r="BJ27" s="17">
        <v>2</v>
      </c>
      <c r="BK27" s="17">
        <v>3642</v>
      </c>
      <c r="BL27" s="17">
        <v>1351</v>
      </c>
      <c r="BM27" s="18">
        <v>27402.25</v>
      </c>
      <c r="BN27" s="17">
        <v>20274</v>
      </c>
    </row>
    <row r="28" spans="1:66" x14ac:dyDescent="0.2">
      <c r="A28" t="s">
        <v>44</v>
      </c>
      <c r="B28" s="17">
        <v>90412</v>
      </c>
      <c r="C28" s="17">
        <v>161215</v>
      </c>
      <c r="D28" s="17">
        <v>32418</v>
      </c>
      <c r="E28" s="17">
        <v>355</v>
      </c>
      <c r="F28" s="17">
        <v>16</v>
      </c>
      <c r="G28" s="17">
        <v>39316</v>
      </c>
      <c r="H28" s="17">
        <v>8262</v>
      </c>
      <c r="I28" s="17">
        <v>96790</v>
      </c>
      <c r="J28" s="17">
        <v>3854</v>
      </c>
      <c r="K28" s="17">
        <v>2931251</v>
      </c>
      <c r="L28" s="17">
        <v>77610</v>
      </c>
      <c r="M28" s="17">
        <v>36576</v>
      </c>
      <c r="N28" s="17">
        <v>977</v>
      </c>
      <c r="O28" s="17">
        <v>98034</v>
      </c>
      <c r="P28" s="17">
        <v>4501</v>
      </c>
      <c r="Q28" s="17">
        <v>26895</v>
      </c>
      <c r="R28" s="17">
        <v>1154</v>
      </c>
      <c r="S28" s="17">
        <v>134585</v>
      </c>
      <c r="T28" s="17">
        <v>1761</v>
      </c>
      <c r="U28" s="17">
        <v>6627</v>
      </c>
      <c r="V28" s="17">
        <v>403</v>
      </c>
      <c r="W28" s="17">
        <v>117</v>
      </c>
      <c r="X28" s="17">
        <v>16</v>
      </c>
      <c r="Y28" s="17">
        <v>9029</v>
      </c>
      <c r="Z28" s="17">
        <v>27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47</v>
      </c>
      <c r="AH28" s="17">
        <v>20</v>
      </c>
      <c r="AI28" s="17">
        <v>3086</v>
      </c>
      <c r="AJ28" s="17">
        <v>583</v>
      </c>
      <c r="AK28" s="17">
        <v>5577</v>
      </c>
      <c r="AL28" s="17">
        <v>341</v>
      </c>
      <c r="AM28" s="17">
        <v>9</v>
      </c>
      <c r="AN28" s="17">
        <v>2</v>
      </c>
      <c r="AO28" s="17">
        <v>0</v>
      </c>
      <c r="AP28" s="17">
        <v>0</v>
      </c>
      <c r="AQ28" s="17">
        <v>122</v>
      </c>
      <c r="AR28" s="17">
        <v>10</v>
      </c>
      <c r="AS28" s="17">
        <v>0</v>
      </c>
      <c r="AT28" s="17">
        <v>0</v>
      </c>
      <c r="AU28" s="17">
        <v>1778</v>
      </c>
      <c r="AV28" s="17">
        <v>287</v>
      </c>
      <c r="AW28" s="17">
        <v>1910</v>
      </c>
      <c r="AX28" s="17">
        <v>113</v>
      </c>
      <c r="AY28" s="17">
        <v>32243</v>
      </c>
      <c r="AZ28" s="17">
        <v>228</v>
      </c>
      <c r="BA28" s="17">
        <v>22</v>
      </c>
      <c r="BB28" s="17">
        <v>2</v>
      </c>
      <c r="BC28" s="17">
        <v>91849</v>
      </c>
      <c r="BD28" s="17">
        <v>103</v>
      </c>
      <c r="BE28" s="17">
        <v>360</v>
      </c>
      <c r="BF28" s="17">
        <v>45</v>
      </c>
      <c r="BG28" s="17">
        <v>0</v>
      </c>
      <c r="BH28" s="17">
        <v>0</v>
      </c>
      <c r="BI28" s="17">
        <v>45132</v>
      </c>
      <c r="BJ28" s="17">
        <v>22</v>
      </c>
      <c r="BK28" s="17">
        <v>91849</v>
      </c>
      <c r="BL28" s="17">
        <v>1559</v>
      </c>
      <c r="BM28" s="18">
        <v>2839.25</v>
      </c>
      <c r="BN28" s="17">
        <v>1195</v>
      </c>
    </row>
    <row r="29" spans="1:66" x14ac:dyDescent="0.2">
      <c r="A29" t="s">
        <v>38</v>
      </c>
      <c r="B29" s="17">
        <v>104817</v>
      </c>
      <c r="C29" s="17">
        <v>310770</v>
      </c>
      <c r="D29" s="17">
        <v>53866</v>
      </c>
      <c r="E29" s="17">
        <v>35748</v>
      </c>
      <c r="F29" s="17">
        <v>1006</v>
      </c>
      <c r="G29" s="17">
        <v>47816</v>
      </c>
      <c r="H29" s="17">
        <v>8446</v>
      </c>
      <c r="I29" s="17">
        <v>133359</v>
      </c>
      <c r="J29" s="17">
        <v>3908</v>
      </c>
      <c r="K29" s="17">
        <v>3575326</v>
      </c>
      <c r="L29" s="17">
        <v>74240</v>
      </c>
      <c r="M29" s="17">
        <v>2019061</v>
      </c>
      <c r="N29" s="17">
        <v>1947</v>
      </c>
      <c r="O29" s="17">
        <v>1084894</v>
      </c>
      <c r="P29" s="17">
        <v>4272</v>
      </c>
      <c r="Q29" s="17">
        <v>154552</v>
      </c>
      <c r="R29" s="17">
        <v>2206</v>
      </c>
      <c r="S29" s="17">
        <v>304036</v>
      </c>
      <c r="T29" s="17">
        <v>2082</v>
      </c>
      <c r="U29" s="17">
        <v>25195</v>
      </c>
      <c r="V29" s="17">
        <v>1112</v>
      </c>
      <c r="W29" s="17">
        <v>208</v>
      </c>
      <c r="X29" s="17">
        <v>33</v>
      </c>
      <c r="Y29" s="17">
        <v>34964</v>
      </c>
      <c r="Z29" s="17">
        <v>50</v>
      </c>
      <c r="AA29" s="17">
        <v>48</v>
      </c>
      <c r="AB29" s="17">
        <v>3</v>
      </c>
      <c r="AC29" s="17">
        <v>10</v>
      </c>
      <c r="AD29" s="17">
        <v>1</v>
      </c>
      <c r="AE29" s="17">
        <v>1</v>
      </c>
      <c r="AF29" s="17">
        <v>1</v>
      </c>
      <c r="AG29" s="17">
        <v>133</v>
      </c>
      <c r="AH29" s="17">
        <v>46</v>
      </c>
      <c r="AI29" s="17">
        <v>4641</v>
      </c>
      <c r="AJ29" s="17">
        <v>641</v>
      </c>
      <c r="AK29" s="17">
        <v>4556</v>
      </c>
      <c r="AL29" s="17">
        <v>323</v>
      </c>
      <c r="AM29" s="17">
        <v>17</v>
      </c>
      <c r="AN29" s="17">
        <v>5</v>
      </c>
      <c r="AO29" s="17">
        <v>301</v>
      </c>
      <c r="AP29" s="17">
        <v>3</v>
      </c>
      <c r="AQ29" s="17">
        <v>44</v>
      </c>
      <c r="AR29" s="17">
        <v>6</v>
      </c>
      <c r="AS29" s="17">
        <v>0</v>
      </c>
      <c r="AT29" s="17">
        <v>0</v>
      </c>
      <c r="AU29" s="17">
        <v>1296</v>
      </c>
      <c r="AV29" s="17">
        <v>171</v>
      </c>
      <c r="AW29" s="17">
        <v>2753</v>
      </c>
      <c r="AX29" s="17">
        <v>148</v>
      </c>
      <c r="AY29" s="17">
        <v>113027</v>
      </c>
      <c r="AZ29" s="17">
        <v>117</v>
      </c>
      <c r="BA29" s="17">
        <v>249</v>
      </c>
      <c r="BB29" s="17">
        <v>4</v>
      </c>
      <c r="BC29" s="17">
        <v>112438</v>
      </c>
      <c r="BD29" s="17">
        <v>117</v>
      </c>
      <c r="BE29" s="17">
        <v>522</v>
      </c>
      <c r="BF29" s="17">
        <v>29</v>
      </c>
      <c r="BG29" s="17">
        <v>0</v>
      </c>
      <c r="BH29" s="17">
        <v>0</v>
      </c>
      <c r="BI29" s="17">
        <v>127349</v>
      </c>
      <c r="BJ29" s="17">
        <v>249</v>
      </c>
      <c r="BK29" s="17">
        <v>112438</v>
      </c>
      <c r="BL29" s="17">
        <v>1416</v>
      </c>
      <c r="BM29" s="18">
        <v>9846</v>
      </c>
      <c r="BN29" s="17">
        <v>4831</v>
      </c>
    </row>
    <row r="30" spans="1:66" x14ac:dyDescent="0.2">
      <c r="A30" t="s">
        <v>46</v>
      </c>
      <c r="B30" s="17">
        <v>70106</v>
      </c>
      <c r="C30" s="17">
        <v>153831</v>
      </c>
      <c r="D30" s="17">
        <v>30482</v>
      </c>
      <c r="E30" s="17">
        <v>14</v>
      </c>
      <c r="F30" s="17">
        <v>2</v>
      </c>
      <c r="G30" s="17">
        <v>78042</v>
      </c>
      <c r="H30" s="17">
        <v>14895</v>
      </c>
      <c r="I30" s="17">
        <v>117259</v>
      </c>
      <c r="J30" s="17">
        <v>3767</v>
      </c>
      <c r="K30" s="17">
        <v>2291613</v>
      </c>
      <c r="L30" s="17">
        <v>52051</v>
      </c>
      <c r="M30" s="17">
        <v>17118</v>
      </c>
      <c r="N30" s="17">
        <v>475</v>
      </c>
      <c r="O30" s="17">
        <v>332394</v>
      </c>
      <c r="P30" s="17">
        <v>2896</v>
      </c>
      <c r="Q30" s="17">
        <v>13042</v>
      </c>
      <c r="R30" s="17">
        <v>421</v>
      </c>
      <c r="S30" s="17">
        <v>11553</v>
      </c>
      <c r="T30" s="17">
        <v>270</v>
      </c>
      <c r="U30" s="17">
        <v>9109</v>
      </c>
      <c r="V30" s="17">
        <v>411</v>
      </c>
      <c r="W30" s="17">
        <v>141</v>
      </c>
      <c r="X30" s="17">
        <v>7</v>
      </c>
      <c r="Y30" s="17">
        <v>5629</v>
      </c>
      <c r="Z30" s="17">
        <v>24</v>
      </c>
      <c r="AA30" s="17">
        <v>12</v>
      </c>
      <c r="AB30" s="17">
        <v>2</v>
      </c>
      <c r="AC30" s="17">
        <v>0</v>
      </c>
      <c r="AD30" s="17">
        <v>0</v>
      </c>
      <c r="AE30" s="17">
        <v>0</v>
      </c>
      <c r="AF30" s="17">
        <v>0</v>
      </c>
      <c r="AG30" s="17">
        <v>52</v>
      </c>
      <c r="AH30" s="17">
        <v>18</v>
      </c>
      <c r="AI30" s="17">
        <v>2035</v>
      </c>
      <c r="AJ30" s="17">
        <v>403</v>
      </c>
      <c r="AK30" s="17">
        <v>8837</v>
      </c>
      <c r="AL30" s="17">
        <v>466</v>
      </c>
      <c r="AM30" s="17">
        <v>6</v>
      </c>
      <c r="AN30" s="17">
        <v>3</v>
      </c>
      <c r="AO30" s="17">
        <v>2</v>
      </c>
      <c r="AP30" s="17">
        <v>1</v>
      </c>
      <c r="AQ30" s="17">
        <v>159</v>
      </c>
      <c r="AR30" s="17">
        <v>7</v>
      </c>
      <c r="AS30" s="17">
        <v>0</v>
      </c>
      <c r="AT30" s="17">
        <v>0</v>
      </c>
      <c r="AU30" s="17">
        <v>698</v>
      </c>
      <c r="AV30" s="17">
        <v>98</v>
      </c>
      <c r="AW30" s="17">
        <v>1877</v>
      </c>
      <c r="AX30" s="17">
        <v>99</v>
      </c>
      <c r="AY30" s="17">
        <v>458</v>
      </c>
      <c r="AZ30" s="17">
        <v>62</v>
      </c>
      <c r="BA30" s="17">
        <v>20</v>
      </c>
      <c r="BB30" s="17">
        <v>1</v>
      </c>
      <c r="BC30" s="17">
        <v>20538</v>
      </c>
      <c r="BD30" s="17">
        <v>31</v>
      </c>
      <c r="BE30" s="17">
        <v>336</v>
      </c>
      <c r="BF30" s="17">
        <v>43</v>
      </c>
      <c r="BG30" s="17">
        <v>0</v>
      </c>
      <c r="BH30" s="17">
        <v>0</v>
      </c>
      <c r="BI30" s="17">
        <v>14472</v>
      </c>
      <c r="BJ30" s="17">
        <v>20</v>
      </c>
      <c r="BK30" s="17">
        <v>20538</v>
      </c>
      <c r="BL30" s="17">
        <v>1118</v>
      </c>
      <c r="BM30" s="18">
        <v>2912.5</v>
      </c>
      <c r="BN30" s="17">
        <v>1656</v>
      </c>
    </row>
    <row r="31" spans="1:66" x14ac:dyDescent="0.2">
      <c r="A31" t="s">
        <v>36</v>
      </c>
      <c r="B31" s="17">
        <v>25889</v>
      </c>
      <c r="C31" s="17">
        <v>49432</v>
      </c>
      <c r="D31" s="17">
        <v>6620</v>
      </c>
      <c r="E31" s="17">
        <v>1483</v>
      </c>
      <c r="F31" s="17">
        <v>3</v>
      </c>
      <c r="G31" s="17">
        <v>23381</v>
      </c>
      <c r="H31" s="17">
        <v>2977</v>
      </c>
      <c r="I31" s="17">
        <v>24619</v>
      </c>
      <c r="J31" s="17">
        <v>1052</v>
      </c>
      <c r="K31" s="17">
        <v>1568382</v>
      </c>
      <c r="L31" s="17">
        <v>21611</v>
      </c>
      <c r="M31" s="17">
        <v>24145</v>
      </c>
      <c r="N31" s="17">
        <v>164</v>
      </c>
      <c r="O31" s="17">
        <v>52831</v>
      </c>
      <c r="P31" s="17">
        <v>874</v>
      </c>
      <c r="Q31" s="17">
        <v>22020</v>
      </c>
      <c r="R31" s="17">
        <v>159</v>
      </c>
      <c r="S31" s="17">
        <v>20843</v>
      </c>
      <c r="T31" s="17">
        <v>215</v>
      </c>
      <c r="U31" s="17">
        <v>5087</v>
      </c>
      <c r="V31" s="17">
        <v>225</v>
      </c>
      <c r="W31" s="17">
        <v>64</v>
      </c>
      <c r="X31" s="17">
        <v>4</v>
      </c>
      <c r="Y31" s="17">
        <v>6208</v>
      </c>
      <c r="Z31" s="17">
        <v>14</v>
      </c>
      <c r="AA31" s="17">
        <v>30</v>
      </c>
      <c r="AB31" s="17">
        <v>1</v>
      </c>
      <c r="AC31" s="17">
        <v>0</v>
      </c>
      <c r="AD31" s="17">
        <v>0</v>
      </c>
      <c r="AE31" s="17">
        <v>0</v>
      </c>
      <c r="AF31" s="17">
        <v>0</v>
      </c>
      <c r="AG31" s="17">
        <v>5</v>
      </c>
      <c r="AH31" s="17">
        <v>4</v>
      </c>
      <c r="AI31" s="17">
        <v>1393</v>
      </c>
      <c r="AJ31" s="17">
        <v>159</v>
      </c>
      <c r="AK31" s="17">
        <v>3370</v>
      </c>
      <c r="AL31" s="17">
        <v>168</v>
      </c>
      <c r="AM31" s="17">
        <v>0</v>
      </c>
      <c r="AN31" s="17">
        <v>0</v>
      </c>
      <c r="AO31" s="17">
        <v>0</v>
      </c>
      <c r="AP31" s="17">
        <v>0</v>
      </c>
      <c r="AQ31" s="17">
        <v>5</v>
      </c>
      <c r="AR31" s="17">
        <v>1</v>
      </c>
      <c r="AS31" s="17">
        <v>0</v>
      </c>
      <c r="AT31" s="17">
        <v>0</v>
      </c>
      <c r="AU31" s="17">
        <v>761</v>
      </c>
      <c r="AV31" s="17">
        <v>94</v>
      </c>
      <c r="AW31" s="17">
        <v>147</v>
      </c>
      <c r="AX31" s="17">
        <v>23</v>
      </c>
      <c r="AY31" s="17">
        <v>834</v>
      </c>
      <c r="AZ31" s="17">
        <v>20</v>
      </c>
      <c r="BA31" s="17">
        <v>1</v>
      </c>
      <c r="BB31" s="17">
        <v>1</v>
      </c>
      <c r="BC31" s="17">
        <v>812</v>
      </c>
      <c r="BD31" s="17">
        <v>4</v>
      </c>
      <c r="BE31" s="17">
        <v>198</v>
      </c>
      <c r="BF31" s="17">
        <v>19</v>
      </c>
      <c r="BG31" s="17">
        <v>0</v>
      </c>
      <c r="BH31" s="17">
        <v>0</v>
      </c>
      <c r="BI31" s="17">
        <v>6743</v>
      </c>
      <c r="BJ31" s="17">
        <v>1</v>
      </c>
      <c r="BK31" s="17">
        <v>812</v>
      </c>
      <c r="BL31" s="17">
        <v>424</v>
      </c>
      <c r="BM31" s="18">
        <v>3159.75</v>
      </c>
      <c r="BN31" s="17">
        <v>366</v>
      </c>
    </row>
    <row r="32" spans="1:66" x14ac:dyDescent="0.2">
      <c r="A32" t="s">
        <v>42</v>
      </c>
      <c r="B32" s="17">
        <v>100863</v>
      </c>
      <c r="C32" s="17">
        <v>349196</v>
      </c>
      <c r="D32" s="17">
        <v>62988</v>
      </c>
      <c r="E32" s="17">
        <v>7951</v>
      </c>
      <c r="F32" s="17">
        <v>239</v>
      </c>
      <c r="G32" s="17">
        <v>72197</v>
      </c>
      <c r="H32" s="17">
        <v>14389</v>
      </c>
      <c r="I32" s="17">
        <v>133174</v>
      </c>
      <c r="J32" s="17">
        <v>2806</v>
      </c>
      <c r="K32" s="17">
        <v>3420194</v>
      </c>
      <c r="L32" s="17">
        <v>72547</v>
      </c>
      <c r="M32" s="17">
        <v>738716</v>
      </c>
      <c r="N32" s="17">
        <v>1817</v>
      </c>
      <c r="O32" s="17">
        <v>460257</v>
      </c>
      <c r="P32" s="17">
        <v>4432</v>
      </c>
      <c r="Q32" s="17">
        <v>90462</v>
      </c>
      <c r="R32" s="17">
        <v>3336</v>
      </c>
      <c r="S32" s="17">
        <v>135596</v>
      </c>
      <c r="T32" s="17">
        <v>2651</v>
      </c>
      <c r="U32" s="17">
        <v>9581</v>
      </c>
      <c r="V32" s="17">
        <v>432</v>
      </c>
      <c r="W32" s="17">
        <v>475</v>
      </c>
      <c r="X32" s="17">
        <v>25</v>
      </c>
      <c r="Y32" s="17">
        <v>17750</v>
      </c>
      <c r="Z32" s="17">
        <v>23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65</v>
      </c>
      <c r="AH32" s="17">
        <v>26</v>
      </c>
      <c r="AI32" s="17">
        <v>2967</v>
      </c>
      <c r="AJ32" s="17">
        <v>469</v>
      </c>
      <c r="AK32" s="17">
        <v>6234</v>
      </c>
      <c r="AL32" s="17">
        <v>326</v>
      </c>
      <c r="AM32" s="17">
        <v>8</v>
      </c>
      <c r="AN32" s="17">
        <v>4</v>
      </c>
      <c r="AO32" s="17">
        <v>0</v>
      </c>
      <c r="AP32" s="17">
        <v>0</v>
      </c>
      <c r="AQ32" s="17">
        <v>20</v>
      </c>
      <c r="AR32" s="17">
        <v>3</v>
      </c>
      <c r="AS32" s="17">
        <v>0</v>
      </c>
      <c r="AT32" s="17">
        <v>0</v>
      </c>
      <c r="AU32" s="17">
        <v>665</v>
      </c>
      <c r="AV32" s="17">
        <v>76</v>
      </c>
      <c r="AW32" s="17">
        <v>3206</v>
      </c>
      <c r="AX32" s="17">
        <v>124</v>
      </c>
      <c r="AY32" s="17">
        <v>1239</v>
      </c>
      <c r="AZ32" s="17">
        <v>58</v>
      </c>
      <c r="BA32" s="17">
        <v>0</v>
      </c>
      <c r="BB32" s="17">
        <v>0</v>
      </c>
      <c r="BC32" s="17">
        <v>44601</v>
      </c>
      <c r="BD32" s="17">
        <v>21</v>
      </c>
      <c r="BE32" s="17">
        <v>73</v>
      </c>
      <c r="BF32" s="17">
        <v>28</v>
      </c>
      <c r="BG32" s="17">
        <v>0</v>
      </c>
      <c r="BH32" s="17">
        <v>0</v>
      </c>
      <c r="BI32" s="17">
        <v>14477</v>
      </c>
      <c r="BJ32" s="17">
        <v>0</v>
      </c>
      <c r="BK32" s="17">
        <v>44601</v>
      </c>
      <c r="BL32" s="17">
        <v>1008</v>
      </c>
      <c r="BM32" s="18">
        <v>1387.75</v>
      </c>
      <c r="BN32" s="17">
        <v>837</v>
      </c>
    </row>
    <row r="33" spans="1:66" x14ac:dyDescent="0.2">
      <c r="A33" t="s">
        <v>47</v>
      </c>
      <c r="B33" s="17">
        <v>29217</v>
      </c>
      <c r="C33" s="17">
        <v>85652</v>
      </c>
      <c r="D33" s="17">
        <v>20061</v>
      </c>
      <c r="E33" s="17">
        <v>0</v>
      </c>
      <c r="F33" s="17">
        <v>0</v>
      </c>
      <c r="G33" s="17">
        <v>17259</v>
      </c>
      <c r="H33" s="17">
        <v>4346</v>
      </c>
      <c r="I33" s="17">
        <v>40581</v>
      </c>
      <c r="J33" s="17">
        <v>1816</v>
      </c>
      <c r="K33" s="17">
        <v>927274</v>
      </c>
      <c r="L33" s="17">
        <v>21660</v>
      </c>
      <c r="M33" s="17">
        <v>143909</v>
      </c>
      <c r="N33" s="17">
        <v>130</v>
      </c>
      <c r="O33" s="17">
        <v>15399</v>
      </c>
      <c r="P33" s="17">
        <v>627</v>
      </c>
      <c r="Q33" s="17">
        <v>2959</v>
      </c>
      <c r="R33" s="17">
        <v>111</v>
      </c>
      <c r="S33" s="17">
        <v>4505</v>
      </c>
      <c r="T33" s="17">
        <v>149</v>
      </c>
      <c r="U33" s="17">
        <v>2865</v>
      </c>
      <c r="V33" s="17">
        <v>167</v>
      </c>
      <c r="W33" s="17">
        <v>56</v>
      </c>
      <c r="X33" s="17">
        <v>6</v>
      </c>
      <c r="Y33" s="17">
        <v>180</v>
      </c>
      <c r="Z33" s="17">
        <v>9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27</v>
      </c>
      <c r="AH33" s="17">
        <v>5</v>
      </c>
      <c r="AI33" s="17">
        <v>602</v>
      </c>
      <c r="AJ33" s="17">
        <v>100</v>
      </c>
      <c r="AK33" s="17">
        <v>1858</v>
      </c>
      <c r="AL33" s="17">
        <v>125</v>
      </c>
      <c r="AM33" s="17">
        <v>0</v>
      </c>
      <c r="AN33" s="17">
        <v>0</v>
      </c>
      <c r="AO33" s="17">
        <v>0</v>
      </c>
      <c r="AP33" s="17">
        <v>0</v>
      </c>
      <c r="AQ33" s="17">
        <v>23</v>
      </c>
      <c r="AR33" s="17">
        <v>2</v>
      </c>
      <c r="AS33" s="17">
        <v>0</v>
      </c>
      <c r="AT33" s="17">
        <v>0</v>
      </c>
      <c r="AU33" s="17">
        <v>106</v>
      </c>
      <c r="AV33" s="17">
        <v>13</v>
      </c>
      <c r="AW33" s="17">
        <v>58</v>
      </c>
      <c r="AX33" s="17">
        <v>15</v>
      </c>
      <c r="AY33" s="17">
        <v>446</v>
      </c>
      <c r="AZ33" s="17">
        <v>13</v>
      </c>
      <c r="BA33" s="17">
        <v>0</v>
      </c>
      <c r="BB33" s="17">
        <v>0</v>
      </c>
      <c r="BC33" s="17">
        <v>2</v>
      </c>
      <c r="BD33" s="17">
        <v>1</v>
      </c>
      <c r="BE33" s="17">
        <v>412</v>
      </c>
      <c r="BF33" s="17">
        <v>5</v>
      </c>
      <c r="BG33" s="17">
        <v>0</v>
      </c>
      <c r="BH33" s="17">
        <v>0</v>
      </c>
      <c r="BI33" s="17">
        <v>3532</v>
      </c>
      <c r="BJ33" s="17">
        <v>0</v>
      </c>
      <c r="BK33" s="17">
        <v>2</v>
      </c>
      <c r="BL33" s="17">
        <v>248</v>
      </c>
      <c r="BM33" s="18">
        <v>6841.5</v>
      </c>
      <c r="BN33" s="17">
        <v>3801</v>
      </c>
    </row>
    <row r="34" spans="1:66" x14ac:dyDescent="0.2">
      <c r="A34" t="s">
        <v>43</v>
      </c>
      <c r="B34" s="17">
        <v>135721</v>
      </c>
      <c r="C34" s="17">
        <v>410626</v>
      </c>
      <c r="D34" s="17">
        <v>89266</v>
      </c>
      <c r="E34" s="17">
        <v>425</v>
      </c>
      <c r="F34" s="17">
        <v>33</v>
      </c>
      <c r="G34" s="17">
        <v>75984</v>
      </c>
      <c r="H34" s="17">
        <v>20225</v>
      </c>
      <c r="I34" s="17">
        <v>131126</v>
      </c>
      <c r="J34" s="17">
        <v>4324</v>
      </c>
      <c r="K34" s="17">
        <v>3194114</v>
      </c>
      <c r="L34" s="17">
        <v>94715</v>
      </c>
      <c r="M34" s="17">
        <v>227535</v>
      </c>
      <c r="N34" s="17">
        <v>1220</v>
      </c>
      <c r="O34" s="17">
        <v>998723</v>
      </c>
      <c r="P34" s="17">
        <v>10345</v>
      </c>
      <c r="Q34" s="17">
        <v>75744</v>
      </c>
      <c r="R34" s="17">
        <v>2161</v>
      </c>
      <c r="S34" s="17">
        <v>199015</v>
      </c>
      <c r="T34" s="17">
        <v>3874</v>
      </c>
      <c r="U34" s="17">
        <v>6402</v>
      </c>
      <c r="V34" s="17">
        <v>384</v>
      </c>
      <c r="W34" s="17">
        <v>330</v>
      </c>
      <c r="X34" s="17">
        <v>37</v>
      </c>
      <c r="Y34" s="17">
        <v>78955</v>
      </c>
      <c r="Z34" s="17">
        <v>66</v>
      </c>
      <c r="AA34" s="17">
        <v>12</v>
      </c>
      <c r="AB34" s="17">
        <v>1</v>
      </c>
      <c r="AC34" s="17">
        <v>0</v>
      </c>
      <c r="AD34" s="17">
        <v>0</v>
      </c>
      <c r="AE34" s="17">
        <v>0</v>
      </c>
      <c r="AF34" s="17">
        <v>0</v>
      </c>
      <c r="AG34" s="17">
        <v>83</v>
      </c>
      <c r="AH34" s="17">
        <v>29</v>
      </c>
      <c r="AI34" s="17">
        <v>3036</v>
      </c>
      <c r="AJ34" s="17">
        <v>610</v>
      </c>
      <c r="AK34" s="17">
        <v>4224</v>
      </c>
      <c r="AL34" s="17">
        <v>376</v>
      </c>
      <c r="AM34" s="17">
        <v>1</v>
      </c>
      <c r="AN34" s="17">
        <v>1</v>
      </c>
      <c r="AO34" s="17">
        <v>0</v>
      </c>
      <c r="AP34" s="17">
        <v>0</v>
      </c>
      <c r="AQ34" s="17">
        <v>58</v>
      </c>
      <c r="AR34" s="17">
        <v>6</v>
      </c>
      <c r="AS34" s="17">
        <v>0</v>
      </c>
      <c r="AT34" s="17">
        <v>0</v>
      </c>
      <c r="AU34" s="17">
        <v>971</v>
      </c>
      <c r="AV34" s="17">
        <v>117</v>
      </c>
      <c r="AW34" s="17">
        <v>999</v>
      </c>
      <c r="AX34" s="17">
        <v>90</v>
      </c>
      <c r="AY34" s="17">
        <v>5742</v>
      </c>
      <c r="AZ34" s="17">
        <v>65</v>
      </c>
      <c r="BA34" s="17">
        <v>410</v>
      </c>
      <c r="BB34" s="17">
        <v>2</v>
      </c>
      <c r="BC34" s="17">
        <v>19113</v>
      </c>
      <c r="BD34" s="17">
        <v>54</v>
      </c>
      <c r="BE34" s="17">
        <v>226</v>
      </c>
      <c r="BF34" s="17">
        <v>37</v>
      </c>
      <c r="BG34" s="17">
        <v>0</v>
      </c>
      <c r="BH34" s="17">
        <v>0</v>
      </c>
      <c r="BI34" s="17">
        <v>15352</v>
      </c>
      <c r="BJ34" s="17">
        <v>410</v>
      </c>
      <c r="BK34" s="17">
        <v>19113</v>
      </c>
      <c r="BL34" s="17">
        <v>1239</v>
      </c>
      <c r="BM34" s="18">
        <v>13048.25</v>
      </c>
      <c r="BN34" s="17">
        <v>7677</v>
      </c>
    </row>
    <row r="35" spans="1:66" x14ac:dyDescent="0.2">
      <c r="A35" t="s">
        <v>40</v>
      </c>
      <c r="B35" s="17">
        <v>40349</v>
      </c>
      <c r="C35" s="17">
        <v>50925</v>
      </c>
      <c r="D35" s="17">
        <v>5898</v>
      </c>
      <c r="E35" s="17">
        <v>6646</v>
      </c>
      <c r="F35" s="17">
        <v>66</v>
      </c>
      <c r="G35" s="17">
        <v>14694</v>
      </c>
      <c r="H35" s="17">
        <v>1839</v>
      </c>
      <c r="I35" s="17">
        <v>74902</v>
      </c>
      <c r="J35" s="17">
        <v>1157</v>
      </c>
      <c r="K35" s="17">
        <v>1539643</v>
      </c>
      <c r="L35" s="17">
        <v>36565</v>
      </c>
      <c r="M35" s="17">
        <v>192605</v>
      </c>
      <c r="N35" s="17">
        <v>100</v>
      </c>
      <c r="O35" s="17">
        <v>62432</v>
      </c>
      <c r="P35" s="17">
        <v>1266</v>
      </c>
      <c r="Q35" s="17">
        <v>3945</v>
      </c>
      <c r="R35" s="17">
        <v>68</v>
      </c>
      <c r="S35" s="17">
        <v>13554</v>
      </c>
      <c r="T35" s="17">
        <v>122</v>
      </c>
      <c r="U35" s="17">
        <v>10068</v>
      </c>
      <c r="V35" s="17">
        <v>388</v>
      </c>
      <c r="W35" s="17">
        <v>358</v>
      </c>
      <c r="X35" s="17">
        <v>20</v>
      </c>
      <c r="Y35" s="17">
        <v>6053</v>
      </c>
      <c r="Z35" s="17">
        <v>15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74</v>
      </c>
      <c r="AH35" s="17">
        <v>26</v>
      </c>
      <c r="AI35" s="17">
        <v>2156</v>
      </c>
      <c r="AJ35" s="17">
        <v>346</v>
      </c>
      <c r="AK35" s="17">
        <v>5255</v>
      </c>
      <c r="AL35" s="17">
        <v>281</v>
      </c>
      <c r="AM35" s="17">
        <v>11</v>
      </c>
      <c r="AN35" s="17">
        <v>4</v>
      </c>
      <c r="AO35" s="17">
        <v>3</v>
      </c>
      <c r="AP35" s="17">
        <v>2</v>
      </c>
      <c r="AQ35" s="17">
        <v>35</v>
      </c>
      <c r="AR35" s="17">
        <v>6</v>
      </c>
      <c r="AS35" s="17">
        <v>0</v>
      </c>
      <c r="AT35" s="17">
        <v>0</v>
      </c>
      <c r="AU35" s="17">
        <v>974</v>
      </c>
      <c r="AV35" s="17">
        <v>117</v>
      </c>
      <c r="AW35" s="17">
        <v>2084</v>
      </c>
      <c r="AX35" s="17">
        <v>40</v>
      </c>
      <c r="AY35" s="17">
        <v>262</v>
      </c>
      <c r="AZ35" s="17">
        <v>21</v>
      </c>
      <c r="BA35" s="17">
        <v>3520</v>
      </c>
      <c r="BB35" s="17">
        <v>9</v>
      </c>
      <c r="BC35" s="17">
        <v>5035</v>
      </c>
      <c r="BD35" s="17">
        <v>24</v>
      </c>
      <c r="BE35" s="17">
        <v>122</v>
      </c>
      <c r="BF35" s="17">
        <v>27</v>
      </c>
      <c r="BG35" s="17">
        <v>0</v>
      </c>
      <c r="BH35" s="17">
        <v>0</v>
      </c>
      <c r="BI35" s="17">
        <v>10976</v>
      </c>
      <c r="BJ35" s="17">
        <v>3520</v>
      </c>
      <c r="BK35" s="17">
        <v>5035</v>
      </c>
      <c r="BL35" s="17">
        <v>755</v>
      </c>
      <c r="BM35" s="18">
        <v>8694.75</v>
      </c>
      <c r="BN35" s="17">
        <v>1227</v>
      </c>
    </row>
    <row r="36" spans="1:66" x14ac:dyDescent="0.2">
      <c r="A36" t="s">
        <v>45</v>
      </c>
      <c r="B36" s="17">
        <v>109685</v>
      </c>
      <c r="C36" s="17">
        <v>292772</v>
      </c>
      <c r="D36" s="17">
        <v>57288</v>
      </c>
      <c r="E36" s="17">
        <v>4129</v>
      </c>
      <c r="F36" s="17">
        <v>145</v>
      </c>
      <c r="G36" s="17">
        <v>94833</v>
      </c>
      <c r="H36" s="17">
        <v>18584</v>
      </c>
      <c r="I36" s="17">
        <v>101951</v>
      </c>
      <c r="J36" s="17">
        <v>4079</v>
      </c>
      <c r="K36" s="17">
        <v>2677090</v>
      </c>
      <c r="L36" s="17">
        <v>79153</v>
      </c>
      <c r="M36" s="17">
        <v>198310</v>
      </c>
      <c r="N36" s="17">
        <v>569</v>
      </c>
      <c r="O36" s="17">
        <v>144744</v>
      </c>
      <c r="P36" s="17">
        <v>2375</v>
      </c>
      <c r="Q36" s="17">
        <v>12162</v>
      </c>
      <c r="R36" s="17">
        <v>433</v>
      </c>
      <c r="S36" s="17">
        <v>34627</v>
      </c>
      <c r="T36" s="17">
        <v>688</v>
      </c>
      <c r="U36" s="17">
        <v>7689</v>
      </c>
      <c r="V36" s="17">
        <v>466</v>
      </c>
      <c r="W36" s="17">
        <v>227</v>
      </c>
      <c r="X36" s="17">
        <v>17</v>
      </c>
      <c r="Y36" s="17">
        <v>8414</v>
      </c>
      <c r="Z36" s="17">
        <v>23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203</v>
      </c>
      <c r="AH36" s="17">
        <v>47</v>
      </c>
      <c r="AI36" s="17">
        <v>2483</v>
      </c>
      <c r="AJ36" s="17">
        <v>434</v>
      </c>
      <c r="AK36" s="17">
        <v>5503</v>
      </c>
      <c r="AL36" s="17">
        <v>346</v>
      </c>
      <c r="AM36" s="17">
        <v>10</v>
      </c>
      <c r="AN36" s="17">
        <v>3</v>
      </c>
      <c r="AO36" s="17">
        <v>0</v>
      </c>
      <c r="AP36" s="17">
        <v>0</v>
      </c>
      <c r="AQ36" s="17">
        <v>48</v>
      </c>
      <c r="AR36" s="17">
        <v>6</v>
      </c>
      <c r="AS36" s="17">
        <v>0</v>
      </c>
      <c r="AT36" s="17">
        <v>0</v>
      </c>
      <c r="AU36" s="17">
        <v>808</v>
      </c>
      <c r="AV36" s="17">
        <v>113</v>
      </c>
      <c r="AW36" s="17">
        <v>354</v>
      </c>
      <c r="AX36" s="17">
        <v>33</v>
      </c>
      <c r="AY36" s="17">
        <v>1363</v>
      </c>
      <c r="AZ36" s="17">
        <v>47</v>
      </c>
      <c r="BA36" s="17">
        <v>18</v>
      </c>
      <c r="BB36" s="17">
        <v>2</v>
      </c>
      <c r="BC36" s="17">
        <v>2623</v>
      </c>
      <c r="BD36" s="17">
        <v>15</v>
      </c>
      <c r="BE36" s="17">
        <v>297</v>
      </c>
      <c r="BF36" s="17">
        <v>29</v>
      </c>
      <c r="BG36" s="17">
        <v>0</v>
      </c>
      <c r="BH36" s="17">
        <v>0</v>
      </c>
      <c r="BI36" s="17">
        <v>11069</v>
      </c>
      <c r="BJ36" s="17">
        <v>18</v>
      </c>
      <c r="BK36" s="17">
        <v>2623</v>
      </c>
      <c r="BL36" s="17">
        <v>957</v>
      </c>
      <c r="BM36" s="18">
        <v>16138.75</v>
      </c>
      <c r="BN36" s="17">
        <v>8902</v>
      </c>
    </row>
    <row r="37" spans="1:66" x14ac:dyDescent="0.2">
      <c r="A37" t="s">
        <v>41</v>
      </c>
      <c r="B37" s="17">
        <v>32521</v>
      </c>
      <c r="C37" s="17">
        <v>61009</v>
      </c>
      <c r="D37" s="17">
        <v>9606</v>
      </c>
      <c r="E37" s="17">
        <v>0</v>
      </c>
      <c r="F37" s="17">
        <v>0</v>
      </c>
      <c r="G37" s="17">
        <v>15601</v>
      </c>
      <c r="H37" s="17">
        <v>2694</v>
      </c>
      <c r="I37" s="17">
        <v>122387</v>
      </c>
      <c r="J37" s="17">
        <v>1288</v>
      </c>
      <c r="K37" s="17">
        <v>1117998</v>
      </c>
      <c r="L37" s="17">
        <v>28556</v>
      </c>
      <c r="M37" s="17">
        <v>16152</v>
      </c>
      <c r="N37" s="17">
        <v>209</v>
      </c>
      <c r="O37" s="17">
        <v>631738</v>
      </c>
      <c r="P37" s="17">
        <v>999</v>
      </c>
      <c r="Q37" s="17">
        <v>7124</v>
      </c>
      <c r="R37" s="17">
        <v>96</v>
      </c>
      <c r="S37" s="17">
        <v>28880</v>
      </c>
      <c r="T37" s="17">
        <v>346</v>
      </c>
      <c r="U37" s="17">
        <v>8955</v>
      </c>
      <c r="V37" s="17">
        <v>405</v>
      </c>
      <c r="W37" s="17">
        <v>351</v>
      </c>
      <c r="X37" s="17">
        <v>15</v>
      </c>
      <c r="Y37" s="17">
        <v>6224</v>
      </c>
      <c r="Z37" s="17">
        <v>20</v>
      </c>
      <c r="AA37" s="17">
        <v>60</v>
      </c>
      <c r="AB37" s="17">
        <v>1</v>
      </c>
      <c r="AC37" s="17">
        <v>0</v>
      </c>
      <c r="AD37" s="17">
        <v>0</v>
      </c>
      <c r="AE37" s="17">
        <v>0</v>
      </c>
      <c r="AF37" s="17">
        <v>0</v>
      </c>
      <c r="AG37" s="17">
        <v>14</v>
      </c>
      <c r="AH37" s="17">
        <v>6</v>
      </c>
      <c r="AI37" s="17">
        <v>1560</v>
      </c>
      <c r="AJ37" s="17">
        <v>238</v>
      </c>
      <c r="AK37" s="17">
        <v>2351</v>
      </c>
      <c r="AL37" s="17">
        <v>153</v>
      </c>
      <c r="AM37" s="17">
        <v>21</v>
      </c>
      <c r="AN37" s="17">
        <v>4</v>
      </c>
      <c r="AO37" s="17">
        <v>0</v>
      </c>
      <c r="AP37" s="17">
        <v>0</v>
      </c>
      <c r="AQ37" s="17">
        <v>29</v>
      </c>
      <c r="AR37" s="17">
        <v>1</v>
      </c>
      <c r="AS37" s="17">
        <v>0</v>
      </c>
      <c r="AT37" s="17">
        <v>0</v>
      </c>
      <c r="AU37" s="17">
        <v>641</v>
      </c>
      <c r="AV37" s="17">
        <v>78</v>
      </c>
      <c r="AW37" s="17">
        <v>420</v>
      </c>
      <c r="AX37" s="17">
        <v>26</v>
      </c>
      <c r="AY37" s="17">
        <v>1988</v>
      </c>
      <c r="AZ37" s="17">
        <v>15</v>
      </c>
      <c r="BA37" s="17">
        <v>208</v>
      </c>
      <c r="BB37" s="17">
        <v>8</v>
      </c>
      <c r="BC37" s="17">
        <v>90380</v>
      </c>
      <c r="BD37" s="17">
        <v>27</v>
      </c>
      <c r="BE37" s="17">
        <v>211</v>
      </c>
      <c r="BF37" s="17">
        <v>15</v>
      </c>
      <c r="BG37" s="17">
        <v>0</v>
      </c>
      <c r="BH37" s="17">
        <v>0</v>
      </c>
      <c r="BI37" s="17">
        <v>7295</v>
      </c>
      <c r="BJ37" s="17">
        <v>208</v>
      </c>
      <c r="BK37" s="17">
        <v>90380</v>
      </c>
      <c r="BL37" s="17">
        <v>496</v>
      </c>
      <c r="BM37" s="18">
        <v>2989</v>
      </c>
      <c r="BN37" s="17">
        <v>1078</v>
      </c>
    </row>
    <row r="38" spans="1:66" x14ac:dyDescent="0.2">
      <c r="A38" t="s">
        <v>37</v>
      </c>
      <c r="B38" s="17">
        <v>31559</v>
      </c>
      <c r="C38" s="17">
        <v>62526</v>
      </c>
      <c r="D38" s="17">
        <v>8909</v>
      </c>
      <c r="E38" s="17">
        <v>1871</v>
      </c>
      <c r="F38" s="17">
        <v>39</v>
      </c>
      <c r="G38" s="17">
        <v>18964</v>
      </c>
      <c r="H38" s="17">
        <v>3305</v>
      </c>
      <c r="I38" s="17">
        <v>46911</v>
      </c>
      <c r="J38" s="17">
        <v>1513</v>
      </c>
      <c r="K38" s="17">
        <v>1538410</v>
      </c>
      <c r="L38" s="17">
        <v>27734</v>
      </c>
      <c r="M38" s="17">
        <v>367367</v>
      </c>
      <c r="N38" s="17">
        <v>191</v>
      </c>
      <c r="O38" s="17">
        <v>52547</v>
      </c>
      <c r="P38" s="17">
        <v>503</v>
      </c>
      <c r="Q38" s="17">
        <v>5876</v>
      </c>
      <c r="R38" s="17">
        <v>85</v>
      </c>
      <c r="S38" s="17">
        <v>28027</v>
      </c>
      <c r="T38" s="17">
        <v>307</v>
      </c>
      <c r="U38" s="17">
        <v>11291</v>
      </c>
      <c r="V38" s="17">
        <v>494</v>
      </c>
      <c r="W38" s="17">
        <v>125</v>
      </c>
      <c r="X38" s="17">
        <v>6</v>
      </c>
      <c r="Y38" s="17">
        <v>2190</v>
      </c>
      <c r="Z38" s="17">
        <v>6</v>
      </c>
      <c r="AA38" s="17">
        <v>2</v>
      </c>
      <c r="AB38" s="17">
        <v>1</v>
      </c>
      <c r="AC38" s="17">
        <v>0</v>
      </c>
      <c r="AD38" s="17">
        <v>0</v>
      </c>
      <c r="AE38" s="17">
        <v>0</v>
      </c>
      <c r="AF38" s="17">
        <v>0</v>
      </c>
      <c r="AG38" s="17">
        <v>19</v>
      </c>
      <c r="AH38" s="17">
        <v>8</v>
      </c>
      <c r="AI38" s="17">
        <v>1736</v>
      </c>
      <c r="AJ38" s="17">
        <v>271</v>
      </c>
      <c r="AK38" s="17">
        <v>10362</v>
      </c>
      <c r="AL38" s="17">
        <v>153</v>
      </c>
      <c r="AM38" s="17">
        <v>0</v>
      </c>
      <c r="AN38" s="17">
        <v>0</v>
      </c>
      <c r="AO38" s="17">
        <v>0</v>
      </c>
      <c r="AP38" s="17">
        <v>0</v>
      </c>
      <c r="AQ38" s="17">
        <v>800</v>
      </c>
      <c r="AR38" s="17">
        <v>1</v>
      </c>
      <c r="AS38" s="17">
        <v>0</v>
      </c>
      <c r="AT38" s="17">
        <v>0</v>
      </c>
      <c r="AU38" s="17">
        <v>1119</v>
      </c>
      <c r="AV38" s="17">
        <v>116</v>
      </c>
      <c r="AW38" s="17">
        <v>348</v>
      </c>
      <c r="AX38" s="17">
        <v>25</v>
      </c>
      <c r="AY38" s="17">
        <v>3302</v>
      </c>
      <c r="AZ38" s="17">
        <v>14</v>
      </c>
      <c r="BA38" s="17">
        <v>5000</v>
      </c>
      <c r="BB38" s="17">
        <v>1</v>
      </c>
      <c r="BC38" s="17">
        <v>1444</v>
      </c>
      <c r="BD38" s="17">
        <v>9</v>
      </c>
      <c r="BE38" s="17">
        <v>140</v>
      </c>
      <c r="BF38" s="17">
        <v>8</v>
      </c>
      <c r="BG38" s="17">
        <v>0</v>
      </c>
      <c r="BH38" s="17">
        <v>0</v>
      </c>
      <c r="BI38" s="17">
        <v>17828</v>
      </c>
      <c r="BJ38" s="17">
        <v>5000</v>
      </c>
      <c r="BK38" s="17">
        <v>1444</v>
      </c>
      <c r="BL38" s="17">
        <v>547</v>
      </c>
      <c r="BM38" s="18">
        <v>4625.5</v>
      </c>
      <c r="BN38" s="17">
        <v>1521</v>
      </c>
    </row>
    <row r="39" spans="1:66" x14ac:dyDescent="0.2">
      <c r="A39" t="s">
        <v>39</v>
      </c>
      <c r="B39" s="17">
        <v>106520</v>
      </c>
      <c r="C39" s="17">
        <v>188779</v>
      </c>
      <c r="D39" s="17">
        <v>29883</v>
      </c>
      <c r="E39" s="17">
        <v>7940</v>
      </c>
      <c r="F39" s="17">
        <v>196</v>
      </c>
      <c r="G39" s="17">
        <v>69345</v>
      </c>
      <c r="H39" s="17">
        <v>13364</v>
      </c>
      <c r="I39" s="17">
        <v>175312</v>
      </c>
      <c r="J39" s="17">
        <v>3446</v>
      </c>
      <c r="K39" s="17">
        <v>4477943</v>
      </c>
      <c r="L39" s="17">
        <v>93041</v>
      </c>
      <c r="M39" s="17">
        <v>217076</v>
      </c>
      <c r="N39" s="17">
        <v>1243</v>
      </c>
      <c r="O39" s="17">
        <v>236822</v>
      </c>
      <c r="P39" s="17">
        <v>4594</v>
      </c>
      <c r="Q39" s="17">
        <v>17986</v>
      </c>
      <c r="R39" s="17">
        <v>497</v>
      </c>
      <c r="S39" s="17">
        <v>61938</v>
      </c>
      <c r="T39" s="17">
        <v>1307</v>
      </c>
      <c r="U39" s="17">
        <v>19646</v>
      </c>
      <c r="V39" s="17">
        <v>922</v>
      </c>
      <c r="W39" s="17">
        <v>454</v>
      </c>
      <c r="X39" s="17">
        <v>34</v>
      </c>
      <c r="Y39" s="17">
        <v>46367</v>
      </c>
      <c r="Z39" s="17">
        <v>35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114</v>
      </c>
      <c r="AH39" s="17">
        <v>29</v>
      </c>
      <c r="AI39" s="17">
        <v>3591</v>
      </c>
      <c r="AJ39" s="17">
        <v>549</v>
      </c>
      <c r="AK39" s="17">
        <v>7098</v>
      </c>
      <c r="AL39" s="17">
        <v>429</v>
      </c>
      <c r="AM39" s="17">
        <v>181</v>
      </c>
      <c r="AN39" s="17">
        <v>9</v>
      </c>
      <c r="AO39" s="17">
        <v>0</v>
      </c>
      <c r="AP39" s="17">
        <v>0</v>
      </c>
      <c r="AQ39" s="17">
        <v>45</v>
      </c>
      <c r="AR39" s="17">
        <v>7</v>
      </c>
      <c r="AS39" s="17">
        <v>0</v>
      </c>
      <c r="AT39" s="17">
        <v>0</v>
      </c>
      <c r="AU39" s="17">
        <v>1848</v>
      </c>
      <c r="AV39" s="17">
        <v>247</v>
      </c>
      <c r="AW39" s="17">
        <v>1382</v>
      </c>
      <c r="AX39" s="17">
        <v>107</v>
      </c>
      <c r="AY39" s="17">
        <v>2499</v>
      </c>
      <c r="AZ39" s="17">
        <v>154</v>
      </c>
      <c r="BA39" s="17">
        <v>49</v>
      </c>
      <c r="BB39" s="17">
        <v>2</v>
      </c>
      <c r="BC39" s="17">
        <v>8524</v>
      </c>
      <c r="BD39" s="17">
        <v>32</v>
      </c>
      <c r="BE39" s="17">
        <v>95</v>
      </c>
      <c r="BF39" s="17">
        <v>29</v>
      </c>
      <c r="BG39" s="17">
        <v>0</v>
      </c>
      <c r="BH39" s="17">
        <v>0</v>
      </c>
      <c r="BI39" s="17">
        <v>16853</v>
      </c>
      <c r="BJ39" s="17">
        <v>49</v>
      </c>
      <c r="BK39" s="17">
        <v>8524</v>
      </c>
      <c r="BL39" s="17">
        <v>1405</v>
      </c>
      <c r="BM39" s="18">
        <v>10771.75</v>
      </c>
      <c r="BN39" s="17">
        <v>4310</v>
      </c>
    </row>
    <row r="40" spans="1:66" x14ac:dyDescent="0.2">
      <c r="A40" t="s">
        <v>54</v>
      </c>
      <c r="B40" s="17">
        <v>79561</v>
      </c>
      <c r="C40" s="17">
        <v>59779</v>
      </c>
      <c r="D40" s="17">
        <v>7229</v>
      </c>
      <c r="E40" s="17">
        <v>3451</v>
      </c>
      <c r="F40" s="17">
        <v>101</v>
      </c>
      <c r="G40" s="17">
        <v>18247</v>
      </c>
      <c r="H40" s="17">
        <v>2188</v>
      </c>
      <c r="I40" s="17">
        <v>80420</v>
      </c>
      <c r="J40" s="17">
        <v>3664</v>
      </c>
      <c r="K40" s="17">
        <v>3869614</v>
      </c>
      <c r="L40" s="17">
        <v>75571</v>
      </c>
      <c r="M40" s="17">
        <v>601555</v>
      </c>
      <c r="N40" s="17">
        <v>2795</v>
      </c>
      <c r="O40" s="17">
        <v>1526589</v>
      </c>
      <c r="P40" s="17">
        <v>3352</v>
      </c>
      <c r="Q40" s="17">
        <v>7575</v>
      </c>
      <c r="R40" s="17">
        <v>233</v>
      </c>
      <c r="S40" s="17">
        <v>62972</v>
      </c>
      <c r="T40" s="17">
        <v>1030</v>
      </c>
      <c r="U40" s="17">
        <v>6104</v>
      </c>
      <c r="V40" s="17">
        <v>314</v>
      </c>
      <c r="W40" s="17">
        <v>499</v>
      </c>
      <c r="X40" s="17">
        <v>36</v>
      </c>
      <c r="Y40" s="17">
        <v>33543</v>
      </c>
      <c r="Z40" s="17">
        <v>56</v>
      </c>
      <c r="AA40" s="17">
        <v>0</v>
      </c>
      <c r="AB40" s="17">
        <v>0</v>
      </c>
      <c r="AC40" s="17">
        <v>0</v>
      </c>
      <c r="AD40" s="17">
        <v>0</v>
      </c>
      <c r="AE40" s="17">
        <v>49</v>
      </c>
      <c r="AF40" s="17">
        <v>16</v>
      </c>
      <c r="AG40" s="17">
        <v>254</v>
      </c>
      <c r="AH40" s="17">
        <v>44</v>
      </c>
      <c r="AI40" s="17">
        <v>2381</v>
      </c>
      <c r="AJ40" s="17">
        <v>395</v>
      </c>
      <c r="AK40" s="17">
        <v>2101</v>
      </c>
      <c r="AL40" s="17">
        <v>137</v>
      </c>
      <c r="AM40" s="17">
        <v>1</v>
      </c>
      <c r="AN40" s="17">
        <v>1</v>
      </c>
      <c r="AO40" s="17">
        <v>1</v>
      </c>
      <c r="AP40" s="17">
        <v>1</v>
      </c>
      <c r="AQ40" s="17">
        <v>280</v>
      </c>
      <c r="AR40" s="17">
        <v>14</v>
      </c>
      <c r="AS40" s="17">
        <v>0</v>
      </c>
      <c r="AT40" s="17">
        <v>0</v>
      </c>
      <c r="AU40" s="17">
        <v>69</v>
      </c>
      <c r="AV40" s="17">
        <v>20</v>
      </c>
      <c r="AW40" s="17">
        <v>1780</v>
      </c>
      <c r="AX40" s="17">
        <v>93</v>
      </c>
      <c r="AY40" s="17">
        <v>552</v>
      </c>
      <c r="AZ40" s="17">
        <v>85</v>
      </c>
      <c r="BA40" s="17">
        <v>13142</v>
      </c>
      <c r="BB40" s="17">
        <v>78</v>
      </c>
      <c r="BC40" s="17">
        <v>7649</v>
      </c>
      <c r="BD40" s="17">
        <v>39</v>
      </c>
      <c r="BE40" s="17">
        <v>474</v>
      </c>
      <c r="BF40" s="17">
        <v>23</v>
      </c>
      <c r="BG40" s="17">
        <v>0</v>
      </c>
      <c r="BH40" s="17">
        <v>0</v>
      </c>
      <c r="BI40" s="17">
        <v>7942</v>
      </c>
      <c r="BJ40" s="17">
        <v>13142</v>
      </c>
      <c r="BK40" s="17">
        <v>7649</v>
      </c>
      <c r="BL40" s="17">
        <v>850</v>
      </c>
      <c r="BM40" s="18">
        <v>4593.5</v>
      </c>
      <c r="BN40" s="17">
        <v>1460</v>
      </c>
    </row>
    <row r="41" spans="1:66" x14ac:dyDescent="0.2">
      <c r="A41" t="s">
        <v>48</v>
      </c>
      <c r="B41" s="17">
        <v>74989</v>
      </c>
      <c r="C41" s="17">
        <v>196509</v>
      </c>
      <c r="D41" s="17">
        <v>18020</v>
      </c>
      <c r="E41" s="17">
        <v>43449</v>
      </c>
      <c r="F41" s="17">
        <v>810</v>
      </c>
      <c r="G41" s="17">
        <v>58112</v>
      </c>
      <c r="H41" s="17">
        <v>5982</v>
      </c>
      <c r="I41" s="17">
        <v>290442</v>
      </c>
      <c r="J41" s="17">
        <v>13690</v>
      </c>
      <c r="K41" s="17">
        <v>2812214</v>
      </c>
      <c r="L41" s="17">
        <v>63431</v>
      </c>
      <c r="M41" s="17">
        <v>1404804</v>
      </c>
      <c r="N41" s="17">
        <v>753</v>
      </c>
      <c r="O41" s="17">
        <v>3140001</v>
      </c>
      <c r="P41" s="17">
        <v>2053</v>
      </c>
      <c r="Q41" s="17">
        <v>6132</v>
      </c>
      <c r="R41" s="17">
        <v>178</v>
      </c>
      <c r="S41" s="17">
        <v>49187</v>
      </c>
      <c r="T41" s="17">
        <v>653</v>
      </c>
      <c r="U41" s="17">
        <v>8133</v>
      </c>
      <c r="V41" s="17">
        <v>538</v>
      </c>
      <c r="W41" s="17">
        <v>546</v>
      </c>
      <c r="X41" s="17">
        <v>64</v>
      </c>
      <c r="Y41" s="17">
        <v>96692</v>
      </c>
      <c r="Z41" s="17">
        <v>181</v>
      </c>
      <c r="AA41" s="17">
        <v>11</v>
      </c>
      <c r="AB41" s="17">
        <v>3</v>
      </c>
      <c r="AC41" s="17">
        <v>0</v>
      </c>
      <c r="AD41" s="17">
        <v>0</v>
      </c>
      <c r="AE41" s="17">
        <v>564</v>
      </c>
      <c r="AF41" s="17">
        <v>68</v>
      </c>
      <c r="AG41" s="17">
        <v>545</v>
      </c>
      <c r="AH41" s="17">
        <v>74</v>
      </c>
      <c r="AI41" s="17">
        <v>1284</v>
      </c>
      <c r="AJ41" s="17">
        <v>164</v>
      </c>
      <c r="AK41" s="17">
        <v>1056</v>
      </c>
      <c r="AL41" s="17">
        <v>36</v>
      </c>
      <c r="AM41" s="17">
        <v>14</v>
      </c>
      <c r="AN41" s="17">
        <v>3</v>
      </c>
      <c r="AO41" s="17">
        <v>0</v>
      </c>
      <c r="AP41" s="17">
        <v>0</v>
      </c>
      <c r="AQ41" s="17">
        <v>50</v>
      </c>
      <c r="AR41" s="17">
        <v>6</v>
      </c>
      <c r="AS41" s="17">
        <v>0</v>
      </c>
      <c r="AT41" s="17">
        <v>0</v>
      </c>
      <c r="AU41" s="17">
        <v>59</v>
      </c>
      <c r="AV41" s="17">
        <v>7</v>
      </c>
      <c r="AW41" s="17">
        <v>2680</v>
      </c>
      <c r="AX41" s="17">
        <v>69</v>
      </c>
      <c r="AY41" s="17">
        <v>13320</v>
      </c>
      <c r="AZ41" s="17">
        <v>100</v>
      </c>
      <c r="BA41" s="17">
        <v>19294</v>
      </c>
      <c r="BB41" s="17">
        <v>83</v>
      </c>
      <c r="BC41" s="17">
        <v>2452</v>
      </c>
      <c r="BD41" s="17">
        <v>18</v>
      </c>
      <c r="BE41" s="17">
        <v>236</v>
      </c>
      <c r="BF41" s="17">
        <v>28</v>
      </c>
      <c r="BG41" s="17">
        <v>0</v>
      </c>
      <c r="BH41" s="17">
        <v>0</v>
      </c>
      <c r="BI41" s="17">
        <v>19819</v>
      </c>
      <c r="BJ41" s="17">
        <v>19294</v>
      </c>
      <c r="BK41" s="17">
        <v>2452</v>
      </c>
      <c r="BL41" s="17">
        <v>593</v>
      </c>
      <c r="BM41" s="18">
        <v>2414</v>
      </c>
      <c r="BN41" s="17">
        <v>332</v>
      </c>
    </row>
    <row r="42" spans="1:66" x14ac:dyDescent="0.2">
      <c r="A42" t="s">
        <v>52</v>
      </c>
      <c r="B42" s="17">
        <v>47380</v>
      </c>
      <c r="C42" s="17">
        <v>63102</v>
      </c>
      <c r="D42" s="17">
        <v>9934</v>
      </c>
      <c r="E42" s="17">
        <v>46</v>
      </c>
      <c r="F42" s="17">
        <v>3</v>
      </c>
      <c r="G42" s="17">
        <v>9827</v>
      </c>
      <c r="H42" s="17">
        <v>1638</v>
      </c>
      <c r="I42" s="17">
        <v>65318</v>
      </c>
      <c r="J42" s="17">
        <v>4745</v>
      </c>
      <c r="K42" s="17">
        <v>1933059</v>
      </c>
      <c r="L42" s="17">
        <v>44243</v>
      </c>
      <c r="M42" s="17">
        <v>48609</v>
      </c>
      <c r="N42" s="17">
        <v>158</v>
      </c>
      <c r="O42" s="17">
        <v>103549</v>
      </c>
      <c r="P42" s="17">
        <v>1178</v>
      </c>
      <c r="Q42" s="17">
        <v>1668</v>
      </c>
      <c r="R42" s="17">
        <v>111</v>
      </c>
      <c r="S42" s="17">
        <v>33797</v>
      </c>
      <c r="T42" s="17">
        <v>263</v>
      </c>
      <c r="U42" s="17">
        <v>2938</v>
      </c>
      <c r="V42" s="17">
        <v>264</v>
      </c>
      <c r="W42" s="17">
        <v>225</v>
      </c>
      <c r="X42" s="17">
        <v>14</v>
      </c>
      <c r="Y42" s="17">
        <v>1109</v>
      </c>
      <c r="Z42" s="17">
        <v>4</v>
      </c>
      <c r="AA42" s="17">
        <v>0</v>
      </c>
      <c r="AB42" s="17">
        <v>0</v>
      </c>
      <c r="AC42" s="17">
        <v>0</v>
      </c>
      <c r="AD42" s="17">
        <v>0</v>
      </c>
      <c r="AE42" s="17">
        <v>6</v>
      </c>
      <c r="AF42" s="17">
        <v>1</v>
      </c>
      <c r="AG42" s="17">
        <v>87</v>
      </c>
      <c r="AH42" s="17">
        <v>9</v>
      </c>
      <c r="AI42" s="17">
        <v>1458</v>
      </c>
      <c r="AJ42" s="17">
        <v>268</v>
      </c>
      <c r="AK42" s="17">
        <v>1403</v>
      </c>
      <c r="AL42" s="17">
        <v>102</v>
      </c>
      <c r="AM42" s="17">
        <v>2</v>
      </c>
      <c r="AN42" s="17">
        <v>1</v>
      </c>
      <c r="AO42" s="17">
        <v>0</v>
      </c>
      <c r="AP42" s="17">
        <v>0</v>
      </c>
      <c r="AQ42" s="17">
        <v>109</v>
      </c>
      <c r="AR42" s="17">
        <v>5</v>
      </c>
      <c r="AS42" s="17">
        <v>0</v>
      </c>
      <c r="AT42" s="17">
        <v>0</v>
      </c>
      <c r="AU42" s="17">
        <v>267</v>
      </c>
      <c r="AV42" s="17">
        <v>38</v>
      </c>
      <c r="AW42" s="17">
        <v>235</v>
      </c>
      <c r="AX42" s="17">
        <v>39</v>
      </c>
      <c r="AY42" s="17">
        <v>3350</v>
      </c>
      <c r="AZ42" s="17">
        <v>24</v>
      </c>
      <c r="BA42" s="17">
        <v>1586</v>
      </c>
      <c r="BB42" s="17">
        <v>14</v>
      </c>
      <c r="BC42" s="17">
        <v>2071</v>
      </c>
      <c r="BD42" s="17">
        <v>15</v>
      </c>
      <c r="BE42" s="17">
        <v>37</v>
      </c>
      <c r="BF42" s="17">
        <v>7</v>
      </c>
      <c r="BG42" s="17">
        <v>0</v>
      </c>
      <c r="BH42" s="17">
        <v>0</v>
      </c>
      <c r="BI42" s="17">
        <v>6954</v>
      </c>
      <c r="BJ42" s="17">
        <v>1586</v>
      </c>
      <c r="BK42" s="17">
        <v>2071</v>
      </c>
      <c r="BL42" s="17">
        <v>470</v>
      </c>
      <c r="BM42" s="18">
        <v>3620</v>
      </c>
      <c r="BN42" s="17">
        <v>1131</v>
      </c>
    </row>
    <row r="43" spans="1:66" x14ac:dyDescent="0.2">
      <c r="A43" t="s">
        <v>53</v>
      </c>
      <c r="B43" s="17">
        <v>43904</v>
      </c>
      <c r="C43" s="17">
        <v>58595</v>
      </c>
      <c r="D43" s="17">
        <v>6284</v>
      </c>
      <c r="E43" s="17">
        <v>176</v>
      </c>
      <c r="F43" s="17">
        <v>12</v>
      </c>
      <c r="G43" s="17">
        <v>7980</v>
      </c>
      <c r="H43" s="17">
        <v>882</v>
      </c>
      <c r="I43" s="17">
        <v>11076</v>
      </c>
      <c r="J43" s="17">
        <v>330</v>
      </c>
      <c r="K43" s="17">
        <v>2146976</v>
      </c>
      <c r="L43" s="17">
        <v>42720</v>
      </c>
      <c r="M43" s="17">
        <v>93091</v>
      </c>
      <c r="N43" s="17">
        <v>197</v>
      </c>
      <c r="O43" s="17">
        <v>137172</v>
      </c>
      <c r="P43" s="17">
        <v>817</v>
      </c>
      <c r="Q43" s="17">
        <v>2208</v>
      </c>
      <c r="R43" s="17">
        <v>81</v>
      </c>
      <c r="S43" s="17">
        <v>39049</v>
      </c>
      <c r="T43" s="17">
        <v>240</v>
      </c>
      <c r="U43" s="17">
        <v>2144</v>
      </c>
      <c r="V43" s="17">
        <v>109</v>
      </c>
      <c r="W43" s="17">
        <v>485</v>
      </c>
      <c r="X43" s="17">
        <v>16</v>
      </c>
      <c r="Y43" s="17">
        <v>6502</v>
      </c>
      <c r="Z43" s="17">
        <v>10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40</v>
      </c>
      <c r="AH43" s="17">
        <v>13</v>
      </c>
      <c r="AI43" s="17">
        <v>688</v>
      </c>
      <c r="AJ43" s="17">
        <v>91</v>
      </c>
      <c r="AK43" s="17">
        <v>718</v>
      </c>
      <c r="AL43" s="17">
        <v>52</v>
      </c>
      <c r="AM43" s="17">
        <v>0</v>
      </c>
      <c r="AN43" s="17">
        <v>0</v>
      </c>
      <c r="AO43" s="17">
        <v>42</v>
      </c>
      <c r="AP43" s="17">
        <v>1</v>
      </c>
      <c r="AQ43" s="17">
        <v>69</v>
      </c>
      <c r="AR43" s="17">
        <v>5</v>
      </c>
      <c r="AS43" s="17">
        <v>0</v>
      </c>
      <c r="AT43" s="17">
        <v>0</v>
      </c>
      <c r="AU43" s="17">
        <v>6</v>
      </c>
      <c r="AV43" s="17">
        <v>2</v>
      </c>
      <c r="AW43" s="17">
        <v>534</v>
      </c>
      <c r="AX43" s="17">
        <v>21</v>
      </c>
      <c r="AY43" s="17">
        <v>1648</v>
      </c>
      <c r="AZ43" s="17">
        <v>12</v>
      </c>
      <c r="BA43" s="17">
        <v>4830</v>
      </c>
      <c r="BB43" s="17">
        <v>60</v>
      </c>
      <c r="BC43" s="17">
        <v>2563</v>
      </c>
      <c r="BD43" s="17">
        <v>32</v>
      </c>
      <c r="BE43" s="17">
        <v>2</v>
      </c>
      <c r="BF43" s="17">
        <v>1</v>
      </c>
      <c r="BG43" s="17">
        <v>3</v>
      </c>
      <c r="BH43" s="17">
        <v>1</v>
      </c>
      <c r="BI43" s="17">
        <v>3750</v>
      </c>
      <c r="BJ43" s="17">
        <v>4830</v>
      </c>
      <c r="BK43" s="17">
        <v>2563</v>
      </c>
      <c r="BL43" s="17">
        <v>255</v>
      </c>
      <c r="BM43" s="18">
        <v>2419</v>
      </c>
      <c r="BN43" s="17">
        <v>774</v>
      </c>
    </row>
    <row r="44" spans="1:66" x14ac:dyDescent="0.2">
      <c r="A44" t="s">
        <v>51</v>
      </c>
      <c r="B44" s="17">
        <v>27838</v>
      </c>
      <c r="C44" s="17">
        <v>50710</v>
      </c>
      <c r="D44" s="17">
        <v>4598</v>
      </c>
      <c r="E44" s="17">
        <v>272</v>
      </c>
      <c r="F44" s="17">
        <v>22</v>
      </c>
      <c r="G44" s="17">
        <v>11585</v>
      </c>
      <c r="H44" s="17">
        <v>1157</v>
      </c>
      <c r="I44" s="17">
        <v>35191</v>
      </c>
      <c r="J44" s="17">
        <v>1070</v>
      </c>
      <c r="K44" s="17">
        <v>1251233</v>
      </c>
      <c r="L44" s="17">
        <v>24911</v>
      </c>
      <c r="M44" s="17">
        <v>57250</v>
      </c>
      <c r="N44" s="17">
        <v>178</v>
      </c>
      <c r="O44" s="17">
        <v>167003</v>
      </c>
      <c r="P44" s="17">
        <v>755</v>
      </c>
      <c r="Q44" s="17">
        <v>2631</v>
      </c>
      <c r="R44" s="17">
        <v>65</v>
      </c>
      <c r="S44" s="17">
        <v>4366</v>
      </c>
      <c r="T44" s="17">
        <v>83</v>
      </c>
      <c r="U44" s="17">
        <v>2375</v>
      </c>
      <c r="V44" s="17">
        <v>88</v>
      </c>
      <c r="W44" s="17">
        <v>79</v>
      </c>
      <c r="X44" s="17">
        <v>5</v>
      </c>
      <c r="Y44" s="17">
        <v>2735</v>
      </c>
      <c r="Z44" s="17">
        <v>10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32</v>
      </c>
      <c r="AH44" s="17">
        <v>10</v>
      </c>
      <c r="AI44" s="17">
        <v>627</v>
      </c>
      <c r="AJ44" s="17">
        <v>85</v>
      </c>
      <c r="AK44" s="17">
        <v>660</v>
      </c>
      <c r="AL44" s="17">
        <v>32</v>
      </c>
      <c r="AM44" s="17">
        <v>0</v>
      </c>
      <c r="AN44" s="17">
        <v>0</v>
      </c>
      <c r="AO44" s="17">
        <v>0</v>
      </c>
      <c r="AP44" s="17">
        <v>0</v>
      </c>
      <c r="AQ44" s="17">
        <v>20</v>
      </c>
      <c r="AR44" s="17">
        <v>1</v>
      </c>
      <c r="AS44" s="17">
        <v>0</v>
      </c>
      <c r="AT44" s="17">
        <v>0</v>
      </c>
      <c r="AU44" s="17">
        <v>427</v>
      </c>
      <c r="AV44" s="17">
        <v>28</v>
      </c>
      <c r="AW44" s="17">
        <v>301</v>
      </c>
      <c r="AX44" s="17">
        <v>21</v>
      </c>
      <c r="AY44" s="17">
        <v>340</v>
      </c>
      <c r="AZ44" s="17">
        <v>7</v>
      </c>
      <c r="BA44" s="17">
        <v>3470</v>
      </c>
      <c r="BB44" s="17">
        <v>14</v>
      </c>
      <c r="BC44" s="17">
        <v>3316</v>
      </c>
      <c r="BD44" s="17">
        <v>8</v>
      </c>
      <c r="BE44" s="17">
        <v>2</v>
      </c>
      <c r="BF44" s="17">
        <v>1</v>
      </c>
      <c r="BG44" s="17">
        <v>0</v>
      </c>
      <c r="BH44" s="17">
        <v>0</v>
      </c>
      <c r="BI44" s="17">
        <v>2409</v>
      </c>
      <c r="BJ44" s="17">
        <v>3470</v>
      </c>
      <c r="BK44" s="17">
        <v>3316</v>
      </c>
      <c r="BL44" s="17">
        <v>187</v>
      </c>
      <c r="BM44" s="18">
        <v>1699</v>
      </c>
      <c r="BN44" s="17">
        <v>598</v>
      </c>
    </row>
    <row r="45" spans="1:66" x14ac:dyDescent="0.2">
      <c r="A45" t="s">
        <v>55</v>
      </c>
      <c r="B45" s="17">
        <v>23751</v>
      </c>
      <c r="C45" s="17">
        <v>104585</v>
      </c>
      <c r="D45" s="17">
        <v>8722</v>
      </c>
      <c r="E45" s="17">
        <v>0</v>
      </c>
      <c r="F45" s="17">
        <v>0</v>
      </c>
      <c r="G45" s="17">
        <v>55357</v>
      </c>
      <c r="H45" s="17">
        <v>5379</v>
      </c>
      <c r="I45" s="17">
        <v>58564</v>
      </c>
      <c r="J45" s="17">
        <v>9541</v>
      </c>
      <c r="K45" s="17">
        <v>934247</v>
      </c>
      <c r="L45" s="17">
        <v>20526</v>
      </c>
      <c r="M45" s="17">
        <v>3548</v>
      </c>
      <c r="N45" s="17">
        <v>149</v>
      </c>
      <c r="O45" s="17">
        <v>40997</v>
      </c>
      <c r="P45" s="17">
        <v>550</v>
      </c>
      <c r="Q45" s="17">
        <v>959</v>
      </c>
      <c r="R45" s="17">
        <v>26</v>
      </c>
      <c r="S45" s="17">
        <v>4282</v>
      </c>
      <c r="T45" s="17">
        <v>112</v>
      </c>
      <c r="U45" s="17">
        <v>3071</v>
      </c>
      <c r="V45" s="17">
        <v>291</v>
      </c>
      <c r="W45" s="17">
        <v>160</v>
      </c>
      <c r="X45" s="17">
        <v>16</v>
      </c>
      <c r="Y45" s="17">
        <v>394</v>
      </c>
      <c r="Z45" s="17">
        <v>5</v>
      </c>
      <c r="AA45" s="17">
        <v>0</v>
      </c>
      <c r="AB45" s="17">
        <v>0</v>
      </c>
      <c r="AC45" s="17">
        <v>0</v>
      </c>
      <c r="AD45" s="17">
        <v>0</v>
      </c>
      <c r="AE45" s="17">
        <v>35</v>
      </c>
      <c r="AF45" s="17">
        <v>21</v>
      </c>
      <c r="AG45" s="17">
        <v>20</v>
      </c>
      <c r="AH45" s="17">
        <v>7</v>
      </c>
      <c r="AI45" s="17">
        <v>266</v>
      </c>
      <c r="AJ45" s="17">
        <v>40</v>
      </c>
      <c r="AK45" s="17">
        <v>247</v>
      </c>
      <c r="AL45" s="17">
        <v>25</v>
      </c>
      <c r="AM45" s="17">
        <v>20</v>
      </c>
      <c r="AN45" s="17">
        <v>3</v>
      </c>
      <c r="AO45" s="17">
        <v>0</v>
      </c>
      <c r="AP45" s="17">
        <v>0</v>
      </c>
      <c r="AQ45" s="17">
        <v>11</v>
      </c>
      <c r="AR45" s="17">
        <v>3</v>
      </c>
      <c r="AS45" s="17">
        <v>0</v>
      </c>
      <c r="AT45" s="17">
        <v>0</v>
      </c>
      <c r="AU45" s="17">
        <v>11</v>
      </c>
      <c r="AV45" s="17">
        <v>5</v>
      </c>
      <c r="AW45" s="17">
        <v>243</v>
      </c>
      <c r="AX45" s="17">
        <v>34</v>
      </c>
      <c r="AY45" s="17">
        <v>401</v>
      </c>
      <c r="AZ45" s="17">
        <v>23</v>
      </c>
      <c r="BA45" s="17">
        <v>0</v>
      </c>
      <c r="BB45" s="17">
        <v>0</v>
      </c>
      <c r="BC45" s="17">
        <v>1285</v>
      </c>
      <c r="BD45" s="17">
        <v>7</v>
      </c>
      <c r="BE45" s="17">
        <v>65</v>
      </c>
      <c r="BF45" s="17">
        <v>4</v>
      </c>
      <c r="BG45" s="17">
        <v>0</v>
      </c>
      <c r="BH45" s="17">
        <v>0</v>
      </c>
      <c r="BI45" s="17">
        <v>1319</v>
      </c>
      <c r="BJ45" s="17">
        <v>0</v>
      </c>
      <c r="BK45" s="17">
        <v>1285</v>
      </c>
      <c r="BL45" s="17">
        <v>152</v>
      </c>
      <c r="BM45" s="18">
        <v>95.25</v>
      </c>
      <c r="BN45" s="17">
        <v>23</v>
      </c>
    </row>
    <row r="46" spans="1:66" x14ac:dyDescent="0.2">
      <c r="A46" t="s">
        <v>50</v>
      </c>
      <c r="B46" s="17">
        <v>52407</v>
      </c>
      <c r="C46" s="17">
        <v>161018</v>
      </c>
      <c r="D46" s="17">
        <v>15917</v>
      </c>
      <c r="E46" s="17">
        <v>1877</v>
      </c>
      <c r="F46" s="17">
        <v>38</v>
      </c>
      <c r="G46" s="17">
        <v>16718</v>
      </c>
      <c r="H46" s="17">
        <v>1717</v>
      </c>
      <c r="I46" s="17">
        <v>168048</v>
      </c>
      <c r="J46" s="17">
        <v>2602</v>
      </c>
      <c r="K46" s="17">
        <v>1662474</v>
      </c>
      <c r="L46" s="17">
        <v>43649</v>
      </c>
      <c r="M46" s="17">
        <v>2490766</v>
      </c>
      <c r="N46" s="17">
        <v>240</v>
      </c>
      <c r="O46" s="17">
        <v>1158468</v>
      </c>
      <c r="P46" s="17">
        <v>1600</v>
      </c>
      <c r="Q46" s="17">
        <v>1135</v>
      </c>
      <c r="R46" s="17">
        <v>65</v>
      </c>
      <c r="S46" s="17">
        <v>22018</v>
      </c>
      <c r="T46" s="17">
        <v>290</v>
      </c>
      <c r="U46" s="17">
        <v>6913</v>
      </c>
      <c r="V46" s="17">
        <v>272</v>
      </c>
      <c r="W46" s="17">
        <v>685</v>
      </c>
      <c r="X46" s="17">
        <v>25</v>
      </c>
      <c r="Y46" s="17">
        <v>45234</v>
      </c>
      <c r="Z46" s="17">
        <v>27</v>
      </c>
      <c r="AA46" s="17">
        <v>0</v>
      </c>
      <c r="AB46" s="17">
        <v>0</v>
      </c>
      <c r="AC46" s="17">
        <v>0</v>
      </c>
      <c r="AD46" s="17">
        <v>0</v>
      </c>
      <c r="AE46" s="17">
        <v>32</v>
      </c>
      <c r="AF46" s="17">
        <v>32</v>
      </c>
      <c r="AG46" s="17">
        <v>291</v>
      </c>
      <c r="AH46" s="17">
        <v>41</v>
      </c>
      <c r="AI46" s="17">
        <v>1590</v>
      </c>
      <c r="AJ46" s="17">
        <v>242</v>
      </c>
      <c r="AK46" s="17">
        <v>1026</v>
      </c>
      <c r="AL46" s="17">
        <v>51</v>
      </c>
      <c r="AM46" s="17">
        <v>7</v>
      </c>
      <c r="AN46" s="17">
        <v>2</v>
      </c>
      <c r="AO46" s="17">
        <v>0</v>
      </c>
      <c r="AP46" s="17">
        <v>0</v>
      </c>
      <c r="AQ46" s="17">
        <v>121</v>
      </c>
      <c r="AR46" s="17">
        <v>8</v>
      </c>
      <c r="AS46" s="17">
        <v>0</v>
      </c>
      <c r="AT46" s="17">
        <v>0</v>
      </c>
      <c r="AU46" s="17">
        <v>134</v>
      </c>
      <c r="AV46" s="17">
        <v>22</v>
      </c>
      <c r="AW46" s="17">
        <v>1298</v>
      </c>
      <c r="AX46" s="17">
        <v>35</v>
      </c>
      <c r="AY46" s="17">
        <v>1141</v>
      </c>
      <c r="AZ46" s="17">
        <v>48</v>
      </c>
      <c r="BA46" s="17">
        <v>3630</v>
      </c>
      <c r="BB46" s="17">
        <v>7</v>
      </c>
      <c r="BC46" s="17">
        <v>7660</v>
      </c>
      <c r="BD46" s="17">
        <v>28</v>
      </c>
      <c r="BE46" s="17">
        <v>675</v>
      </c>
      <c r="BF46" s="17">
        <v>37</v>
      </c>
      <c r="BG46" s="17">
        <v>0</v>
      </c>
      <c r="BH46" s="17">
        <v>0</v>
      </c>
      <c r="BI46" s="17">
        <v>6315</v>
      </c>
      <c r="BJ46" s="17">
        <v>3630</v>
      </c>
      <c r="BK46" s="17">
        <v>7660</v>
      </c>
      <c r="BL46" s="17">
        <v>496</v>
      </c>
      <c r="BM46" s="18">
        <v>2736.75</v>
      </c>
      <c r="BN46" s="17">
        <v>647</v>
      </c>
    </row>
    <row r="47" spans="1:66" x14ac:dyDescent="0.2">
      <c r="A47" t="s">
        <v>49</v>
      </c>
      <c r="B47" s="17">
        <v>36479</v>
      </c>
      <c r="C47" s="17">
        <v>38599</v>
      </c>
      <c r="D47" s="17">
        <v>3644</v>
      </c>
      <c r="E47" s="17">
        <v>22583</v>
      </c>
      <c r="F47" s="17">
        <v>416</v>
      </c>
      <c r="G47" s="17">
        <v>6749</v>
      </c>
      <c r="H47" s="17">
        <v>588</v>
      </c>
      <c r="I47" s="17">
        <v>99518</v>
      </c>
      <c r="J47" s="17">
        <v>2461</v>
      </c>
      <c r="K47" s="17">
        <v>1862595</v>
      </c>
      <c r="L47" s="17">
        <v>34748</v>
      </c>
      <c r="M47" s="17">
        <v>1631523</v>
      </c>
      <c r="N47" s="17">
        <v>170</v>
      </c>
      <c r="O47" s="17">
        <v>615351</v>
      </c>
      <c r="P47" s="17">
        <v>767</v>
      </c>
      <c r="Q47" s="17">
        <v>1092</v>
      </c>
      <c r="R47" s="17">
        <v>38</v>
      </c>
      <c r="S47" s="17">
        <v>14036</v>
      </c>
      <c r="T47" s="17">
        <v>224</v>
      </c>
      <c r="U47" s="17">
        <v>1170</v>
      </c>
      <c r="V47" s="17">
        <v>49</v>
      </c>
      <c r="W47" s="17">
        <v>144</v>
      </c>
      <c r="X47" s="17">
        <v>5</v>
      </c>
      <c r="Y47" s="17">
        <v>23120</v>
      </c>
      <c r="Z47" s="17">
        <v>20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193</v>
      </c>
      <c r="AH47" s="17">
        <v>25</v>
      </c>
      <c r="AI47" s="17">
        <v>856</v>
      </c>
      <c r="AJ47" s="17">
        <v>49</v>
      </c>
      <c r="AK47" s="17">
        <v>905</v>
      </c>
      <c r="AL47" s="17">
        <v>13</v>
      </c>
      <c r="AM47" s="17">
        <v>11</v>
      </c>
      <c r="AN47" s="17">
        <v>3</v>
      </c>
      <c r="AO47" s="17">
        <v>0</v>
      </c>
      <c r="AP47" s="17">
        <v>0</v>
      </c>
      <c r="AQ47" s="17">
        <v>18</v>
      </c>
      <c r="AR47" s="17">
        <v>4</v>
      </c>
      <c r="AS47" s="17">
        <v>0</v>
      </c>
      <c r="AT47" s="17">
        <v>0</v>
      </c>
      <c r="AU47" s="17">
        <v>2</v>
      </c>
      <c r="AV47" s="17">
        <v>1</v>
      </c>
      <c r="AW47" s="17">
        <v>316</v>
      </c>
      <c r="AX47" s="17">
        <v>8</v>
      </c>
      <c r="AY47" s="17">
        <v>55</v>
      </c>
      <c r="AZ47" s="17">
        <v>7</v>
      </c>
      <c r="BA47" s="17">
        <v>5135</v>
      </c>
      <c r="BB47" s="17">
        <v>22</v>
      </c>
      <c r="BC47" s="17">
        <v>1100</v>
      </c>
      <c r="BD47" s="17">
        <v>2</v>
      </c>
      <c r="BE47" s="17">
        <v>47</v>
      </c>
      <c r="BF47" s="17">
        <v>3</v>
      </c>
      <c r="BG47" s="17">
        <v>0</v>
      </c>
      <c r="BH47" s="17">
        <v>0</v>
      </c>
      <c r="BI47" s="17">
        <v>2403</v>
      </c>
      <c r="BJ47" s="17">
        <v>5135</v>
      </c>
      <c r="BK47" s="17">
        <v>1100</v>
      </c>
      <c r="BL47" s="17">
        <v>123</v>
      </c>
      <c r="BM47" s="18">
        <v>894.75</v>
      </c>
      <c r="BN47" s="17">
        <v>158</v>
      </c>
    </row>
    <row r="48" spans="1:66" x14ac:dyDescent="0.2">
      <c r="A48" t="s">
        <v>59</v>
      </c>
      <c r="B48" s="17">
        <v>41201</v>
      </c>
      <c r="C48" s="17">
        <v>34134</v>
      </c>
      <c r="D48" s="17">
        <v>2450</v>
      </c>
      <c r="E48" s="17">
        <v>190</v>
      </c>
      <c r="F48" s="17">
        <v>8</v>
      </c>
      <c r="G48" s="17">
        <v>12489</v>
      </c>
      <c r="H48" s="17">
        <v>1062</v>
      </c>
      <c r="I48" s="17">
        <v>223300</v>
      </c>
      <c r="J48" s="17">
        <v>3142</v>
      </c>
      <c r="K48" s="17">
        <v>1817747</v>
      </c>
      <c r="L48" s="17">
        <v>38678</v>
      </c>
      <c r="M48" s="17">
        <v>1446737</v>
      </c>
      <c r="N48" s="17">
        <v>308</v>
      </c>
      <c r="O48" s="17">
        <v>477740</v>
      </c>
      <c r="P48" s="17">
        <v>1873</v>
      </c>
      <c r="Q48" s="17">
        <v>10047</v>
      </c>
      <c r="R48" s="17">
        <v>207</v>
      </c>
      <c r="S48" s="17">
        <v>200372</v>
      </c>
      <c r="T48" s="17">
        <v>916</v>
      </c>
      <c r="U48" s="17">
        <v>12509</v>
      </c>
      <c r="V48" s="17">
        <v>406</v>
      </c>
      <c r="W48" s="17">
        <v>1387</v>
      </c>
      <c r="X48" s="17">
        <v>29</v>
      </c>
      <c r="Y48" s="17">
        <v>10415</v>
      </c>
      <c r="Z48" s="17">
        <v>15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35</v>
      </c>
      <c r="AH48" s="17">
        <v>14</v>
      </c>
      <c r="AI48" s="17">
        <v>1199</v>
      </c>
      <c r="AJ48" s="17">
        <v>220</v>
      </c>
      <c r="AK48" s="17">
        <v>522</v>
      </c>
      <c r="AL48" s="17">
        <v>50</v>
      </c>
      <c r="AM48" s="17">
        <v>19</v>
      </c>
      <c r="AN48" s="17">
        <v>5</v>
      </c>
      <c r="AO48" s="17">
        <v>0</v>
      </c>
      <c r="AP48" s="17">
        <v>0</v>
      </c>
      <c r="AQ48" s="17">
        <v>55</v>
      </c>
      <c r="AR48" s="17">
        <v>5</v>
      </c>
      <c r="AS48" s="17">
        <v>0</v>
      </c>
      <c r="AT48" s="17">
        <v>0</v>
      </c>
      <c r="AU48" s="17">
        <v>286</v>
      </c>
      <c r="AV48" s="17">
        <v>34</v>
      </c>
      <c r="AW48" s="17">
        <v>1155</v>
      </c>
      <c r="AX48" s="17">
        <v>120</v>
      </c>
      <c r="AY48" s="17">
        <v>676</v>
      </c>
      <c r="AZ48" s="17">
        <v>117</v>
      </c>
      <c r="BA48" s="17">
        <v>0</v>
      </c>
      <c r="BB48" s="17">
        <v>0</v>
      </c>
      <c r="BC48" s="17">
        <v>12140</v>
      </c>
      <c r="BD48" s="17">
        <v>75</v>
      </c>
      <c r="BE48" s="17">
        <v>159</v>
      </c>
      <c r="BF48" s="17">
        <v>20</v>
      </c>
      <c r="BG48" s="17">
        <v>0</v>
      </c>
      <c r="BH48" s="17">
        <v>0</v>
      </c>
      <c r="BI48" s="17">
        <v>4106</v>
      </c>
      <c r="BJ48" s="17">
        <v>0</v>
      </c>
      <c r="BK48" s="17">
        <v>12140</v>
      </c>
      <c r="BL48" s="17">
        <v>585</v>
      </c>
      <c r="BM48" s="18">
        <v>2037</v>
      </c>
      <c r="BN48" s="17">
        <v>234</v>
      </c>
    </row>
    <row r="49" spans="1:66" x14ac:dyDescent="0.2">
      <c r="A49" t="s">
        <v>60</v>
      </c>
      <c r="B49" s="17">
        <v>36424</v>
      </c>
      <c r="C49" s="17">
        <v>276851</v>
      </c>
      <c r="D49" s="17">
        <v>18169</v>
      </c>
      <c r="E49" s="17">
        <v>2</v>
      </c>
      <c r="F49" s="17">
        <v>1</v>
      </c>
      <c r="G49" s="17">
        <v>30883</v>
      </c>
      <c r="H49" s="17">
        <v>2564</v>
      </c>
      <c r="I49" s="17">
        <v>78766</v>
      </c>
      <c r="J49" s="17">
        <v>2730</v>
      </c>
      <c r="K49" s="17">
        <v>1122790</v>
      </c>
      <c r="L49" s="17">
        <v>24763</v>
      </c>
      <c r="M49" s="17">
        <v>402655</v>
      </c>
      <c r="N49" s="17">
        <v>107</v>
      </c>
      <c r="O49" s="17">
        <v>37074</v>
      </c>
      <c r="P49" s="17">
        <v>533</v>
      </c>
      <c r="Q49" s="17">
        <v>1152</v>
      </c>
      <c r="R49" s="17">
        <v>97</v>
      </c>
      <c r="S49" s="17">
        <v>8104</v>
      </c>
      <c r="T49" s="17">
        <v>196</v>
      </c>
      <c r="U49" s="17">
        <v>18636</v>
      </c>
      <c r="V49" s="17">
        <v>582</v>
      </c>
      <c r="W49" s="17">
        <v>1391</v>
      </c>
      <c r="X49" s="17">
        <v>14</v>
      </c>
      <c r="Y49" s="17">
        <v>25675</v>
      </c>
      <c r="Z49" s="17">
        <v>14</v>
      </c>
      <c r="AA49" s="17">
        <v>17</v>
      </c>
      <c r="AB49" s="17">
        <v>2</v>
      </c>
      <c r="AC49" s="17">
        <v>0</v>
      </c>
      <c r="AD49" s="17">
        <v>0</v>
      </c>
      <c r="AE49" s="17">
        <v>75</v>
      </c>
      <c r="AF49" s="17">
        <v>46</v>
      </c>
      <c r="AG49" s="17">
        <v>229</v>
      </c>
      <c r="AH49" s="17">
        <v>56</v>
      </c>
      <c r="AI49" s="17">
        <v>1283</v>
      </c>
      <c r="AJ49" s="17">
        <v>179</v>
      </c>
      <c r="AK49" s="17">
        <v>612</v>
      </c>
      <c r="AL49" s="17">
        <v>74</v>
      </c>
      <c r="AM49" s="17">
        <v>18</v>
      </c>
      <c r="AN49" s="17">
        <v>2</v>
      </c>
      <c r="AO49" s="17">
        <v>0</v>
      </c>
      <c r="AP49" s="17">
        <v>0</v>
      </c>
      <c r="AQ49" s="17">
        <v>133</v>
      </c>
      <c r="AR49" s="17">
        <v>7</v>
      </c>
      <c r="AS49" s="17">
        <v>0</v>
      </c>
      <c r="AT49" s="17">
        <v>0</v>
      </c>
      <c r="AU49" s="17">
        <v>263</v>
      </c>
      <c r="AV49" s="17">
        <v>67</v>
      </c>
      <c r="AW49" s="17">
        <v>930</v>
      </c>
      <c r="AX49" s="17">
        <v>233</v>
      </c>
      <c r="AY49" s="17">
        <v>342</v>
      </c>
      <c r="AZ49" s="17">
        <v>40</v>
      </c>
      <c r="BA49" s="17">
        <v>0</v>
      </c>
      <c r="BB49" s="17">
        <v>0</v>
      </c>
      <c r="BC49" s="17">
        <v>30860</v>
      </c>
      <c r="BD49" s="17">
        <v>10</v>
      </c>
      <c r="BE49" s="17">
        <v>167</v>
      </c>
      <c r="BF49" s="17">
        <v>16</v>
      </c>
      <c r="BG49" s="17">
        <v>0</v>
      </c>
      <c r="BH49" s="17">
        <v>0</v>
      </c>
      <c r="BI49" s="17">
        <v>4069</v>
      </c>
      <c r="BJ49" s="17">
        <v>0</v>
      </c>
      <c r="BK49" s="17">
        <v>30860</v>
      </c>
      <c r="BL49" s="17">
        <v>577</v>
      </c>
      <c r="BM49" s="18">
        <v>56694</v>
      </c>
      <c r="BN49" s="17">
        <v>4278</v>
      </c>
    </row>
    <row r="50" spans="1:66" x14ac:dyDescent="0.2">
      <c r="A50" t="s">
        <v>57</v>
      </c>
      <c r="B50" s="17">
        <v>41616</v>
      </c>
      <c r="C50" s="17">
        <v>84860</v>
      </c>
      <c r="D50" s="17">
        <v>4862</v>
      </c>
      <c r="E50" s="17">
        <v>1105</v>
      </c>
      <c r="F50" s="17">
        <v>31</v>
      </c>
      <c r="G50" s="17">
        <v>11629</v>
      </c>
      <c r="H50" s="17">
        <v>1022</v>
      </c>
      <c r="I50" s="17">
        <v>255891</v>
      </c>
      <c r="J50" s="17">
        <v>1184</v>
      </c>
      <c r="K50" s="17">
        <v>1980426</v>
      </c>
      <c r="L50" s="17">
        <v>36692</v>
      </c>
      <c r="M50" s="17">
        <v>7095400</v>
      </c>
      <c r="N50" s="17">
        <v>270</v>
      </c>
      <c r="O50" s="17">
        <v>1572781</v>
      </c>
      <c r="P50" s="17">
        <v>3027</v>
      </c>
      <c r="Q50" s="17">
        <v>21522</v>
      </c>
      <c r="R50" s="17">
        <v>227</v>
      </c>
      <c r="S50" s="17">
        <v>709695</v>
      </c>
      <c r="T50" s="17">
        <v>2259</v>
      </c>
      <c r="U50" s="17">
        <v>39544</v>
      </c>
      <c r="V50" s="17">
        <v>1179</v>
      </c>
      <c r="W50" s="17">
        <v>5644</v>
      </c>
      <c r="X50" s="17">
        <v>163</v>
      </c>
      <c r="Y50" s="17">
        <v>48623</v>
      </c>
      <c r="Z50" s="17">
        <v>30</v>
      </c>
      <c r="AA50" s="17">
        <v>2</v>
      </c>
      <c r="AB50" s="17">
        <v>1</v>
      </c>
      <c r="AC50" s="17">
        <v>0</v>
      </c>
      <c r="AD50" s="17">
        <v>0</v>
      </c>
      <c r="AE50" s="17">
        <v>0</v>
      </c>
      <c r="AF50" s="17">
        <v>0</v>
      </c>
      <c r="AG50" s="17">
        <v>198</v>
      </c>
      <c r="AH50" s="17">
        <v>44</v>
      </c>
      <c r="AI50" s="17">
        <v>2163</v>
      </c>
      <c r="AJ50" s="17">
        <v>311</v>
      </c>
      <c r="AK50" s="17">
        <v>729</v>
      </c>
      <c r="AL50" s="17">
        <v>65</v>
      </c>
      <c r="AM50" s="17">
        <v>19</v>
      </c>
      <c r="AN50" s="17">
        <v>5</v>
      </c>
      <c r="AO50" s="17">
        <v>40</v>
      </c>
      <c r="AP50" s="17">
        <v>1</v>
      </c>
      <c r="AQ50" s="17">
        <v>28</v>
      </c>
      <c r="AR50" s="17">
        <v>2</v>
      </c>
      <c r="AS50" s="17">
        <v>0</v>
      </c>
      <c r="AT50" s="17">
        <v>0</v>
      </c>
      <c r="AU50" s="17">
        <v>145</v>
      </c>
      <c r="AV50" s="17">
        <v>17</v>
      </c>
      <c r="AW50" s="17">
        <v>2933</v>
      </c>
      <c r="AX50" s="17">
        <v>201</v>
      </c>
      <c r="AY50" s="17">
        <v>2475</v>
      </c>
      <c r="AZ50" s="17">
        <v>118</v>
      </c>
      <c r="BA50" s="17">
        <v>0</v>
      </c>
      <c r="BB50" s="17">
        <v>0</v>
      </c>
      <c r="BC50" s="17">
        <v>8445</v>
      </c>
      <c r="BD50" s="17">
        <v>22</v>
      </c>
      <c r="BE50" s="17">
        <v>148</v>
      </c>
      <c r="BF50" s="17">
        <v>15</v>
      </c>
      <c r="BG50" s="17">
        <v>0</v>
      </c>
      <c r="BH50" s="17">
        <v>0</v>
      </c>
      <c r="BI50" s="17">
        <v>8880</v>
      </c>
      <c r="BJ50" s="17">
        <v>0</v>
      </c>
      <c r="BK50" s="17">
        <v>8445</v>
      </c>
      <c r="BL50" s="17">
        <v>729</v>
      </c>
      <c r="BM50" s="18">
        <v>2337.25</v>
      </c>
      <c r="BN50" s="17">
        <v>372</v>
      </c>
    </row>
    <row r="51" spans="1:66" x14ac:dyDescent="0.2">
      <c r="A51" t="s">
        <v>63</v>
      </c>
      <c r="B51" s="17">
        <v>28461</v>
      </c>
      <c r="C51" s="17">
        <v>18146</v>
      </c>
      <c r="D51" s="17">
        <v>1499</v>
      </c>
      <c r="E51" s="17">
        <v>465</v>
      </c>
      <c r="F51" s="17">
        <v>18</v>
      </c>
      <c r="G51" s="17">
        <v>10173</v>
      </c>
      <c r="H51" s="17">
        <v>804</v>
      </c>
      <c r="I51" s="17">
        <v>56347</v>
      </c>
      <c r="J51" s="17">
        <v>1082</v>
      </c>
      <c r="K51" s="17">
        <v>1537550</v>
      </c>
      <c r="L51" s="17">
        <v>26380</v>
      </c>
      <c r="M51" s="17">
        <v>1959049</v>
      </c>
      <c r="N51" s="17">
        <v>108</v>
      </c>
      <c r="O51" s="17">
        <v>699493</v>
      </c>
      <c r="P51" s="17">
        <v>1997</v>
      </c>
      <c r="Q51" s="17">
        <v>8029</v>
      </c>
      <c r="R51" s="17">
        <v>56</v>
      </c>
      <c r="S51" s="17">
        <v>847839</v>
      </c>
      <c r="T51" s="17">
        <v>1182</v>
      </c>
      <c r="U51" s="17">
        <v>11174</v>
      </c>
      <c r="V51" s="17">
        <v>372</v>
      </c>
      <c r="W51" s="17">
        <v>1405</v>
      </c>
      <c r="X51" s="17">
        <v>44</v>
      </c>
      <c r="Y51" s="17">
        <v>18545</v>
      </c>
      <c r="Z51" s="17">
        <v>9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76</v>
      </c>
      <c r="AH51" s="17">
        <v>19</v>
      </c>
      <c r="AI51" s="17">
        <v>2184</v>
      </c>
      <c r="AJ51" s="17">
        <v>325</v>
      </c>
      <c r="AK51" s="17">
        <v>373</v>
      </c>
      <c r="AL51" s="17">
        <v>34</v>
      </c>
      <c r="AM51" s="17">
        <v>0</v>
      </c>
      <c r="AN51" s="17">
        <v>0</v>
      </c>
      <c r="AO51" s="17">
        <v>0</v>
      </c>
      <c r="AP51" s="17">
        <v>0</v>
      </c>
      <c r="AQ51" s="17">
        <v>6</v>
      </c>
      <c r="AR51" s="17">
        <v>1</v>
      </c>
      <c r="AS51" s="17">
        <v>0</v>
      </c>
      <c r="AT51" s="17">
        <v>0</v>
      </c>
      <c r="AU51" s="17">
        <v>166</v>
      </c>
      <c r="AV51" s="17">
        <v>22</v>
      </c>
      <c r="AW51" s="17">
        <v>1623</v>
      </c>
      <c r="AX51" s="17">
        <v>196</v>
      </c>
      <c r="AY51" s="17">
        <v>674</v>
      </c>
      <c r="AZ51" s="17">
        <v>152</v>
      </c>
      <c r="BA51" s="17">
        <v>200</v>
      </c>
      <c r="BB51" s="17">
        <v>1</v>
      </c>
      <c r="BC51" s="17">
        <v>201959</v>
      </c>
      <c r="BD51" s="17">
        <v>13</v>
      </c>
      <c r="BE51" s="17">
        <v>28</v>
      </c>
      <c r="BF51" s="17">
        <v>6</v>
      </c>
      <c r="BG51" s="17">
        <v>0</v>
      </c>
      <c r="BH51" s="17">
        <v>0</v>
      </c>
      <c r="BI51" s="17">
        <v>5130</v>
      </c>
      <c r="BJ51" s="17">
        <v>200</v>
      </c>
      <c r="BK51" s="17">
        <v>201959</v>
      </c>
      <c r="BL51" s="17">
        <v>728</v>
      </c>
      <c r="BM51" s="18">
        <v>1028.25</v>
      </c>
      <c r="BN51" s="17">
        <v>191</v>
      </c>
    </row>
    <row r="52" spans="1:66" x14ac:dyDescent="0.2">
      <c r="A52" t="s">
        <v>62</v>
      </c>
      <c r="B52" s="17">
        <v>43677</v>
      </c>
      <c r="C52" s="17">
        <v>63737</v>
      </c>
      <c r="D52" s="17">
        <v>5850</v>
      </c>
      <c r="E52" s="17">
        <v>310</v>
      </c>
      <c r="F52" s="17">
        <v>10</v>
      </c>
      <c r="G52" s="17">
        <v>30705</v>
      </c>
      <c r="H52" s="17">
        <v>3151</v>
      </c>
      <c r="I52" s="17">
        <v>156645</v>
      </c>
      <c r="J52" s="17">
        <v>2973</v>
      </c>
      <c r="K52" s="17">
        <v>2160003</v>
      </c>
      <c r="L52" s="17">
        <v>37651</v>
      </c>
      <c r="M52" s="17">
        <v>1227867</v>
      </c>
      <c r="N52" s="17">
        <v>605</v>
      </c>
      <c r="O52" s="17">
        <v>408473</v>
      </c>
      <c r="P52" s="17">
        <v>2888</v>
      </c>
      <c r="Q52" s="17">
        <v>17450</v>
      </c>
      <c r="R52" s="17">
        <v>190</v>
      </c>
      <c r="S52" s="17">
        <v>751659</v>
      </c>
      <c r="T52" s="17">
        <v>1136</v>
      </c>
      <c r="U52" s="17">
        <v>18401</v>
      </c>
      <c r="V52" s="17">
        <v>507</v>
      </c>
      <c r="W52" s="17">
        <v>1793</v>
      </c>
      <c r="X52" s="17">
        <v>78</v>
      </c>
      <c r="Y52" s="17">
        <v>36792</v>
      </c>
      <c r="Z52" s="17">
        <v>35</v>
      </c>
      <c r="AA52" s="17">
        <v>5</v>
      </c>
      <c r="AB52" s="17">
        <v>1</v>
      </c>
      <c r="AC52" s="17">
        <v>0</v>
      </c>
      <c r="AD52" s="17">
        <v>0</v>
      </c>
      <c r="AE52" s="17">
        <v>6</v>
      </c>
      <c r="AF52" s="17">
        <v>1</v>
      </c>
      <c r="AG52" s="17">
        <v>101</v>
      </c>
      <c r="AH52" s="17">
        <v>28</v>
      </c>
      <c r="AI52" s="17">
        <v>2748</v>
      </c>
      <c r="AJ52" s="17">
        <v>426</v>
      </c>
      <c r="AK52" s="17">
        <v>1190</v>
      </c>
      <c r="AL52" s="17">
        <v>89</v>
      </c>
      <c r="AM52" s="17">
        <v>6</v>
      </c>
      <c r="AN52" s="17">
        <v>2</v>
      </c>
      <c r="AO52" s="17">
        <v>0</v>
      </c>
      <c r="AP52" s="17">
        <v>0</v>
      </c>
      <c r="AQ52" s="17">
        <v>232</v>
      </c>
      <c r="AR52" s="17">
        <v>5</v>
      </c>
      <c r="AS52" s="17">
        <v>0</v>
      </c>
      <c r="AT52" s="17">
        <v>0</v>
      </c>
      <c r="AU52" s="17">
        <v>1196</v>
      </c>
      <c r="AV52" s="17">
        <v>75</v>
      </c>
      <c r="AW52" s="17">
        <v>3988</v>
      </c>
      <c r="AX52" s="17">
        <v>246</v>
      </c>
      <c r="AY52" s="17">
        <v>1332</v>
      </c>
      <c r="AZ52" s="17">
        <v>99</v>
      </c>
      <c r="BA52" s="17">
        <v>1455</v>
      </c>
      <c r="BB52" s="17">
        <v>7</v>
      </c>
      <c r="BC52" s="17">
        <v>220440</v>
      </c>
      <c r="BD52" s="17">
        <v>32</v>
      </c>
      <c r="BE52" s="17">
        <v>297</v>
      </c>
      <c r="BF52" s="17">
        <v>33</v>
      </c>
      <c r="BG52" s="17">
        <v>0</v>
      </c>
      <c r="BH52" s="17">
        <v>0</v>
      </c>
      <c r="BI52" s="17">
        <v>11101</v>
      </c>
      <c r="BJ52" s="17">
        <v>1455</v>
      </c>
      <c r="BK52" s="17">
        <v>220440</v>
      </c>
      <c r="BL52" s="17">
        <v>939</v>
      </c>
      <c r="BM52" s="18">
        <v>21223.5</v>
      </c>
      <c r="BN52" s="17">
        <v>2552</v>
      </c>
    </row>
    <row r="53" spans="1:66" x14ac:dyDescent="0.2">
      <c r="A53" t="s">
        <v>64</v>
      </c>
      <c r="B53" s="17">
        <v>47860</v>
      </c>
      <c r="C53" s="17">
        <v>77189</v>
      </c>
      <c r="D53" s="17">
        <v>5696</v>
      </c>
      <c r="E53" s="17">
        <v>1877</v>
      </c>
      <c r="F53" s="17">
        <v>65</v>
      </c>
      <c r="G53" s="17">
        <v>9166</v>
      </c>
      <c r="H53" s="17">
        <v>997</v>
      </c>
      <c r="I53" s="17">
        <v>133434</v>
      </c>
      <c r="J53" s="17">
        <v>893</v>
      </c>
      <c r="K53" s="17">
        <v>2154382</v>
      </c>
      <c r="L53" s="17">
        <v>44491</v>
      </c>
      <c r="M53" s="17">
        <v>5868892</v>
      </c>
      <c r="N53" s="17">
        <v>197</v>
      </c>
      <c r="O53" s="17">
        <v>328199</v>
      </c>
      <c r="P53" s="17">
        <v>1037</v>
      </c>
      <c r="Q53" s="17">
        <v>747672</v>
      </c>
      <c r="R53" s="17">
        <v>199</v>
      </c>
      <c r="S53" s="17">
        <v>68705</v>
      </c>
      <c r="T53" s="17">
        <v>369</v>
      </c>
      <c r="U53" s="17">
        <v>49863</v>
      </c>
      <c r="V53" s="17">
        <v>1370</v>
      </c>
      <c r="W53" s="17">
        <v>6365</v>
      </c>
      <c r="X53" s="17">
        <v>172</v>
      </c>
      <c r="Y53" s="17">
        <v>31289</v>
      </c>
      <c r="Z53" s="17">
        <v>37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334</v>
      </c>
      <c r="AH53" s="17">
        <v>31</v>
      </c>
      <c r="AI53" s="17">
        <v>2720</v>
      </c>
      <c r="AJ53" s="17">
        <v>370</v>
      </c>
      <c r="AK53" s="17">
        <v>5966</v>
      </c>
      <c r="AL53" s="17">
        <v>203</v>
      </c>
      <c r="AM53" s="17">
        <v>0</v>
      </c>
      <c r="AN53" s="17">
        <v>0</v>
      </c>
      <c r="AO53" s="17">
        <v>2</v>
      </c>
      <c r="AP53" s="17">
        <v>1</v>
      </c>
      <c r="AQ53" s="17">
        <v>61</v>
      </c>
      <c r="AR53" s="17">
        <v>7</v>
      </c>
      <c r="AS53" s="17">
        <v>0</v>
      </c>
      <c r="AT53" s="17">
        <v>0</v>
      </c>
      <c r="AU53" s="17">
        <v>680</v>
      </c>
      <c r="AV53" s="17">
        <v>81</v>
      </c>
      <c r="AW53" s="17">
        <v>2037</v>
      </c>
      <c r="AX53" s="17">
        <v>217</v>
      </c>
      <c r="AY53" s="17">
        <v>1690</v>
      </c>
      <c r="AZ53" s="17">
        <v>112</v>
      </c>
      <c r="BA53" s="17">
        <v>430</v>
      </c>
      <c r="BB53" s="17">
        <v>2</v>
      </c>
      <c r="BC53" s="17">
        <v>8490</v>
      </c>
      <c r="BD53" s="17">
        <v>22</v>
      </c>
      <c r="BE53" s="17">
        <v>718</v>
      </c>
      <c r="BF53" s="17">
        <v>42</v>
      </c>
      <c r="BG53" s="17">
        <v>0</v>
      </c>
      <c r="BH53" s="17">
        <v>0</v>
      </c>
      <c r="BI53" s="17">
        <v>14208</v>
      </c>
      <c r="BJ53" s="17">
        <v>430</v>
      </c>
      <c r="BK53" s="17">
        <v>8490</v>
      </c>
      <c r="BL53" s="17">
        <v>928</v>
      </c>
      <c r="BM53" s="18">
        <v>4572.75</v>
      </c>
      <c r="BN53" s="17">
        <v>742</v>
      </c>
    </row>
    <row r="54" spans="1:66" x14ac:dyDescent="0.2">
      <c r="A54" t="s">
        <v>61</v>
      </c>
      <c r="B54" s="17">
        <v>36433</v>
      </c>
      <c r="C54" s="17">
        <v>138706</v>
      </c>
      <c r="D54" s="17">
        <v>10464</v>
      </c>
      <c r="E54" s="17">
        <v>3068</v>
      </c>
      <c r="F54" s="17">
        <v>92</v>
      </c>
      <c r="G54" s="17">
        <v>10136</v>
      </c>
      <c r="H54" s="17">
        <v>1028</v>
      </c>
      <c r="I54" s="17">
        <v>76085</v>
      </c>
      <c r="J54" s="17">
        <v>2347</v>
      </c>
      <c r="K54" s="17">
        <v>1166137</v>
      </c>
      <c r="L54" s="17">
        <v>30704</v>
      </c>
      <c r="M54" s="17">
        <v>134327</v>
      </c>
      <c r="N54" s="17">
        <v>120</v>
      </c>
      <c r="O54" s="17">
        <v>130464</v>
      </c>
      <c r="P54" s="17">
        <v>1389</v>
      </c>
      <c r="Q54" s="17">
        <v>2538</v>
      </c>
      <c r="R54" s="17">
        <v>54</v>
      </c>
      <c r="S54" s="17">
        <v>168600</v>
      </c>
      <c r="T54" s="17">
        <v>591</v>
      </c>
      <c r="U54" s="17">
        <v>13756</v>
      </c>
      <c r="V54" s="17">
        <v>377</v>
      </c>
      <c r="W54" s="17">
        <v>1154</v>
      </c>
      <c r="X54" s="17">
        <v>40</v>
      </c>
      <c r="Y54" s="17">
        <v>10148</v>
      </c>
      <c r="Z54" s="17">
        <v>25</v>
      </c>
      <c r="AA54" s="17">
        <v>0</v>
      </c>
      <c r="AB54" s="17">
        <v>0</v>
      </c>
      <c r="AC54" s="17">
        <v>0</v>
      </c>
      <c r="AD54" s="17">
        <v>0</v>
      </c>
      <c r="AE54" s="17">
        <v>2</v>
      </c>
      <c r="AF54" s="17">
        <v>2</v>
      </c>
      <c r="AG54" s="17">
        <v>63</v>
      </c>
      <c r="AH54" s="17">
        <v>11</v>
      </c>
      <c r="AI54" s="17">
        <v>2804</v>
      </c>
      <c r="AJ54" s="17">
        <v>163</v>
      </c>
      <c r="AK54" s="17">
        <v>737</v>
      </c>
      <c r="AL54" s="17">
        <v>39</v>
      </c>
      <c r="AM54" s="17">
        <v>0</v>
      </c>
      <c r="AN54" s="17">
        <v>0</v>
      </c>
      <c r="AO54" s="17">
        <v>2</v>
      </c>
      <c r="AP54" s="17">
        <v>1</v>
      </c>
      <c r="AQ54" s="17">
        <v>56</v>
      </c>
      <c r="AR54" s="17">
        <v>2</v>
      </c>
      <c r="AS54" s="17">
        <v>0</v>
      </c>
      <c r="AT54" s="17">
        <v>0</v>
      </c>
      <c r="AU54" s="17">
        <v>132</v>
      </c>
      <c r="AV54" s="17">
        <v>21</v>
      </c>
      <c r="AW54" s="17">
        <v>1753</v>
      </c>
      <c r="AX54" s="17">
        <v>219</v>
      </c>
      <c r="AY54" s="17">
        <v>566</v>
      </c>
      <c r="AZ54" s="17">
        <v>53</v>
      </c>
      <c r="BA54" s="17">
        <v>50</v>
      </c>
      <c r="BB54" s="17">
        <v>1</v>
      </c>
      <c r="BC54" s="17">
        <v>20453</v>
      </c>
      <c r="BD54" s="17">
        <v>42</v>
      </c>
      <c r="BE54" s="17">
        <v>55</v>
      </c>
      <c r="BF54" s="17">
        <v>9</v>
      </c>
      <c r="BG54" s="17">
        <v>9</v>
      </c>
      <c r="BH54" s="17">
        <v>1</v>
      </c>
      <c r="BI54" s="17">
        <v>6179</v>
      </c>
      <c r="BJ54" s="17">
        <v>50</v>
      </c>
      <c r="BK54" s="17">
        <v>20453</v>
      </c>
      <c r="BL54" s="17">
        <v>516</v>
      </c>
      <c r="BM54" s="18">
        <v>18669.25</v>
      </c>
      <c r="BN54" s="17">
        <v>2074</v>
      </c>
    </row>
    <row r="55" spans="1:66" x14ac:dyDescent="0.2">
      <c r="A55" t="s">
        <v>56</v>
      </c>
      <c r="B55" s="17">
        <v>29704</v>
      </c>
      <c r="C55" s="17">
        <v>47857</v>
      </c>
      <c r="D55" s="17">
        <v>3726</v>
      </c>
      <c r="E55" s="17">
        <v>0</v>
      </c>
      <c r="F55" s="17">
        <v>0</v>
      </c>
      <c r="G55" s="17">
        <v>26703</v>
      </c>
      <c r="H55" s="17">
        <v>2060</v>
      </c>
      <c r="I55" s="17">
        <v>92683</v>
      </c>
      <c r="J55" s="17">
        <v>1165</v>
      </c>
      <c r="K55" s="17">
        <v>1104585</v>
      </c>
      <c r="L55" s="17">
        <v>27753</v>
      </c>
      <c r="M55" s="17">
        <v>620534</v>
      </c>
      <c r="N55" s="17">
        <v>99</v>
      </c>
      <c r="O55" s="17">
        <v>2632719</v>
      </c>
      <c r="P55" s="17">
        <v>332</v>
      </c>
      <c r="Q55" s="17">
        <v>12556</v>
      </c>
      <c r="R55" s="17">
        <v>43</v>
      </c>
      <c r="S55" s="17">
        <v>97708</v>
      </c>
      <c r="T55" s="17">
        <v>138</v>
      </c>
      <c r="U55" s="17">
        <v>2852</v>
      </c>
      <c r="V55" s="17">
        <v>99</v>
      </c>
      <c r="W55" s="17">
        <v>234</v>
      </c>
      <c r="X55" s="17">
        <v>11</v>
      </c>
      <c r="Y55" s="17">
        <v>10154</v>
      </c>
      <c r="Z55" s="17">
        <v>7</v>
      </c>
      <c r="AA55" s="17">
        <v>46</v>
      </c>
      <c r="AB55" s="17">
        <v>1</v>
      </c>
      <c r="AC55" s="17">
        <v>0</v>
      </c>
      <c r="AD55" s="17">
        <v>0</v>
      </c>
      <c r="AE55" s="17">
        <v>1</v>
      </c>
      <c r="AF55" s="17">
        <v>1</v>
      </c>
      <c r="AG55" s="17">
        <v>57</v>
      </c>
      <c r="AH55" s="17">
        <v>15</v>
      </c>
      <c r="AI55" s="17">
        <v>621</v>
      </c>
      <c r="AJ55" s="17">
        <v>133</v>
      </c>
      <c r="AK55" s="17">
        <v>182</v>
      </c>
      <c r="AL55" s="17">
        <v>25</v>
      </c>
      <c r="AM55" s="17">
        <v>13</v>
      </c>
      <c r="AN55" s="17">
        <v>1</v>
      </c>
      <c r="AO55" s="17">
        <v>0</v>
      </c>
      <c r="AP55" s="17">
        <v>0</v>
      </c>
      <c r="AQ55" s="17">
        <v>22</v>
      </c>
      <c r="AR55" s="17">
        <v>2</v>
      </c>
      <c r="AS55" s="17">
        <v>0</v>
      </c>
      <c r="AT55" s="17">
        <v>0</v>
      </c>
      <c r="AU55" s="17">
        <v>130</v>
      </c>
      <c r="AV55" s="17">
        <v>19</v>
      </c>
      <c r="AW55" s="17">
        <v>479</v>
      </c>
      <c r="AX55" s="17">
        <v>23</v>
      </c>
      <c r="AY55" s="17">
        <v>500</v>
      </c>
      <c r="AZ55" s="17">
        <v>29</v>
      </c>
      <c r="BA55" s="17">
        <v>5955</v>
      </c>
      <c r="BB55" s="17">
        <v>19</v>
      </c>
      <c r="BC55" s="17">
        <v>370</v>
      </c>
      <c r="BD55" s="17">
        <v>3</v>
      </c>
      <c r="BE55" s="17">
        <v>45</v>
      </c>
      <c r="BF55" s="17">
        <v>3</v>
      </c>
      <c r="BG55" s="17">
        <v>0</v>
      </c>
      <c r="BH55" s="17">
        <v>0</v>
      </c>
      <c r="BI55" s="17">
        <v>2096</v>
      </c>
      <c r="BJ55" s="17">
        <v>5955</v>
      </c>
      <c r="BK55" s="17">
        <v>370</v>
      </c>
      <c r="BL55" s="17">
        <v>245</v>
      </c>
      <c r="BM55" s="18">
        <v>3235</v>
      </c>
      <c r="BN55" s="17">
        <v>738</v>
      </c>
    </row>
    <row r="56" spans="1:66" x14ac:dyDescent="0.2">
      <c r="A56" t="s">
        <v>58</v>
      </c>
      <c r="B56" s="17">
        <v>24473</v>
      </c>
      <c r="C56" s="17">
        <v>15017</v>
      </c>
      <c r="D56" s="17">
        <v>1090</v>
      </c>
      <c r="E56" s="17">
        <v>22</v>
      </c>
      <c r="F56" s="17">
        <v>2</v>
      </c>
      <c r="G56" s="17">
        <v>32916</v>
      </c>
      <c r="H56" s="17">
        <v>2957</v>
      </c>
      <c r="I56" s="17">
        <v>52228</v>
      </c>
      <c r="J56" s="17">
        <v>842</v>
      </c>
      <c r="K56" s="17">
        <v>971180</v>
      </c>
      <c r="L56" s="17">
        <v>21735</v>
      </c>
      <c r="M56" s="17">
        <v>1436370</v>
      </c>
      <c r="N56" s="17">
        <v>114</v>
      </c>
      <c r="O56" s="17">
        <v>94626</v>
      </c>
      <c r="P56" s="17">
        <v>2274</v>
      </c>
      <c r="Q56" s="17">
        <v>12541</v>
      </c>
      <c r="R56" s="17">
        <v>132</v>
      </c>
      <c r="S56" s="17">
        <v>192531</v>
      </c>
      <c r="T56" s="17">
        <v>2310</v>
      </c>
      <c r="U56" s="17">
        <v>17032</v>
      </c>
      <c r="V56" s="17">
        <v>573</v>
      </c>
      <c r="W56" s="17">
        <v>2070</v>
      </c>
      <c r="X56" s="17">
        <v>63</v>
      </c>
      <c r="Y56" s="17">
        <v>10040</v>
      </c>
      <c r="Z56" s="17">
        <v>16</v>
      </c>
      <c r="AA56" s="17">
        <v>0</v>
      </c>
      <c r="AB56" s="17">
        <v>0</v>
      </c>
      <c r="AC56" s="17">
        <v>0</v>
      </c>
      <c r="AD56" s="17">
        <v>0</v>
      </c>
      <c r="AE56" s="17">
        <v>2</v>
      </c>
      <c r="AF56" s="17">
        <v>2</v>
      </c>
      <c r="AG56" s="17">
        <v>62</v>
      </c>
      <c r="AH56" s="17">
        <v>18</v>
      </c>
      <c r="AI56" s="17">
        <v>1107</v>
      </c>
      <c r="AJ56" s="17">
        <v>192</v>
      </c>
      <c r="AK56" s="17">
        <v>226</v>
      </c>
      <c r="AL56" s="17">
        <v>27</v>
      </c>
      <c r="AM56" s="17">
        <v>0</v>
      </c>
      <c r="AN56" s="17">
        <v>0</v>
      </c>
      <c r="AO56" s="17">
        <v>0</v>
      </c>
      <c r="AP56" s="17">
        <v>0</v>
      </c>
      <c r="AQ56" s="17">
        <v>24</v>
      </c>
      <c r="AR56" s="17">
        <v>2</v>
      </c>
      <c r="AS56" s="17">
        <v>0</v>
      </c>
      <c r="AT56" s="17">
        <v>0</v>
      </c>
      <c r="AU56" s="17">
        <v>112</v>
      </c>
      <c r="AV56" s="17">
        <v>12</v>
      </c>
      <c r="AW56" s="17">
        <v>1713</v>
      </c>
      <c r="AX56" s="17">
        <v>73</v>
      </c>
      <c r="AY56" s="17">
        <v>2277</v>
      </c>
      <c r="AZ56" s="17">
        <v>65</v>
      </c>
      <c r="BA56" s="17">
        <v>0</v>
      </c>
      <c r="BB56" s="17">
        <v>0</v>
      </c>
      <c r="BC56" s="17">
        <v>119</v>
      </c>
      <c r="BD56" s="17">
        <v>5</v>
      </c>
      <c r="BE56" s="17">
        <v>31</v>
      </c>
      <c r="BF56" s="17">
        <v>9</v>
      </c>
      <c r="BG56" s="17">
        <v>0</v>
      </c>
      <c r="BH56" s="17">
        <v>0</v>
      </c>
      <c r="BI56" s="17">
        <v>5554</v>
      </c>
      <c r="BJ56" s="17">
        <v>0</v>
      </c>
      <c r="BK56" s="17">
        <v>119</v>
      </c>
      <c r="BL56" s="17">
        <v>369</v>
      </c>
      <c r="BM56" s="18">
        <v>5697</v>
      </c>
      <c r="BN56" s="17">
        <v>851</v>
      </c>
    </row>
    <row r="57" spans="1:66" x14ac:dyDescent="0.2">
      <c r="A57" t="s">
        <v>66</v>
      </c>
      <c r="B57" s="17">
        <v>36253</v>
      </c>
      <c r="C57" s="17">
        <v>354687</v>
      </c>
      <c r="D57" s="17">
        <v>14623</v>
      </c>
      <c r="E57" s="17">
        <v>32536</v>
      </c>
      <c r="F57" s="17">
        <v>1147</v>
      </c>
      <c r="G57" s="17">
        <v>12512</v>
      </c>
      <c r="H57" s="17">
        <v>981</v>
      </c>
      <c r="I57" s="17">
        <v>760558</v>
      </c>
      <c r="J57" s="17">
        <v>1632</v>
      </c>
      <c r="K57" s="17">
        <v>989517</v>
      </c>
      <c r="L57" s="17">
        <v>24079</v>
      </c>
      <c r="M57" s="17">
        <v>35480349</v>
      </c>
      <c r="N57" s="17">
        <v>583</v>
      </c>
      <c r="O57" s="17">
        <v>483043</v>
      </c>
      <c r="P57" s="17">
        <v>979</v>
      </c>
      <c r="Q57" s="17">
        <v>417491</v>
      </c>
      <c r="R57" s="17">
        <v>266</v>
      </c>
      <c r="S57" s="17">
        <v>275819</v>
      </c>
      <c r="T57" s="17">
        <v>654</v>
      </c>
      <c r="U57" s="17">
        <v>134100</v>
      </c>
      <c r="V57" s="17">
        <v>3458</v>
      </c>
      <c r="W57" s="17">
        <v>32393</v>
      </c>
      <c r="X57" s="17">
        <v>438</v>
      </c>
      <c r="Y57" s="17">
        <v>98396</v>
      </c>
      <c r="Z57" s="17">
        <v>15</v>
      </c>
      <c r="AA57" s="17">
        <v>4</v>
      </c>
      <c r="AB57" s="17">
        <v>2</v>
      </c>
      <c r="AC57" s="17">
        <v>0</v>
      </c>
      <c r="AD57" s="17">
        <v>0</v>
      </c>
      <c r="AE57" s="17">
        <v>149</v>
      </c>
      <c r="AF57" s="17">
        <v>10</v>
      </c>
      <c r="AG57" s="17">
        <v>417</v>
      </c>
      <c r="AH57" s="17">
        <v>103</v>
      </c>
      <c r="AI57" s="17">
        <v>1317</v>
      </c>
      <c r="AJ57" s="17">
        <v>237</v>
      </c>
      <c r="AK57" s="17">
        <v>777</v>
      </c>
      <c r="AL57" s="17">
        <v>45</v>
      </c>
      <c r="AM57" s="17">
        <v>109</v>
      </c>
      <c r="AN57" s="17">
        <v>3</v>
      </c>
      <c r="AO57" s="17">
        <v>6</v>
      </c>
      <c r="AP57" s="17">
        <v>1</v>
      </c>
      <c r="AQ57" s="17">
        <v>152</v>
      </c>
      <c r="AR57" s="17">
        <v>5</v>
      </c>
      <c r="AS57" s="17">
        <v>0</v>
      </c>
      <c r="AT57" s="17">
        <v>0</v>
      </c>
      <c r="AU57" s="17">
        <v>417</v>
      </c>
      <c r="AV57" s="17">
        <v>32</v>
      </c>
      <c r="AW57" s="17">
        <v>3879</v>
      </c>
      <c r="AX57" s="17">
        <v>277</v>
      </c>
      <c r="AY57" s="17">
        <v>869</v>
      </c>
      <c r="AZ57" s="17">
        <v>89</v>
      </c>
      <c r="BA57" s="17">
        <v>100</v>
      </c>
      <c r="BB57" s="17">
        <v>1</v>
      </c>
      <c r="BC57" s="17">
        <v>2115</v>
      </c>
      <c r="BD57" s="17">
        <v>18</v>
      </c>
      <c r="BE57" s="17">
        <v>1178</v>
      </c>
      <c r="BF57" s="17">
        <v>48</v>
      </c>
      <c r="BG57" s="17">
        <v>13</v>
      </c>
      <c r="BH57" s="17">
        <v>1</v>
      </c>
      <c r="BI57" s="17">
        <v>9287</v>
      </c>
      <c r="BJ57" s="17">
        <v>100</v>
      </c>
      <c r="BK57" s="17">
        <v>2115</v>
      </c>
      <c r="BL57" s="17">
        <v>759</v>
      </c>
      <c r="BM57" s="18">
        <v>7149.25</v>
      </c>
      <c r="BN57" s="17">
        <v>2387</v>
      </c>
    </row>
    <row r="58" spans="1:66" x14ac:dyDescent="0.2">
      <c r="A58" t="s">
        <v>68</v>
      </c>
      <c r="B58" s="17">
        <v>14084</v>
      </c>
      <c r="C58" s="17">
        <v>45891</v>
      </c>
      <c r="D58" s="17">
        <v>2361</v>
      </c>
      <c r="E58" s="17">
        <v>24482</v>
      </c>
      <c r="F58" s="17">
        <v>770</v>
      </c>
      <c r="G58" s="17">
        <v>430</v>
      </c>
      <c r="H58" s="17">
        <v>50</v>
      </c>
      <c r="I58" s="17">
        <v>65365</v>
      </c>
      <c r="J58" s="17">
        <v>72</v>
      </c>
      <c r="K58" s="17">
        <v>629853</v>
      </c>
      <c r="L58" s="17">
        <v>11166</v>
      </c>
      <c r="M58" s="17">
        <v>4427270</v>
      </c>
      <c r="N58" s="17">
        <v>178</v>
      </c>
      <c r="O58" s="17">
        <v>2744972</v>
      </c>
      <c r="P58" s="17">
        <v>565</v>
      </c>
      <c r="Q58" s="17">
        <v>1024834</v>
      </c>
      <c r="R58" s="17">
        <v>218</v>
      </c>
      <c r="S58" s="17">
        <v>897911</v>
      </c>
      <c r="T58" s="17">
        <v>647</v>
      </c>
      <c r="U58" s="17">
        <v>13978</v>
      </c>
      <c r="V58" s="17">
        <v>323</v>
      </c>
      <c r="W58" s="17">
        <v>2809</v>
      </c>
      <c r="X58" s="17">
        <v>65</v>
      </c>
      <c r="Y58" s="17">
        <v>68116</v>
      </c>
      <c r="Z58" s="17">
        <v>9</v>
      </c>
      <c r="AA58" s="17">
        <v>3</v>
      </c>
      <c r="AB58" s="17">
        <v>1</v>
      </c>
      <c r="AC58" s="17">
        <v>1</v>
      </c>
      <c r="AD58" s="17">
        <v>1</v>
      </c>
      <c r="AE58" s="17">
        <v>0</v>
      </c>
      <c r="AF58" s="17">
        <v>0</v>
      </c>
      <c r="AG58" s="17">
        <v>87</v>
      </c>
      <c r="AH58" s="17">
        <v>24</v>
      </c>
      <c r="AI58" s="17">
        <v>12901</v>
      </c>
      <c r="AJ58" s="17">
        <v>82</v>
      </c>
      <c r="AK58" s="17">
        <v>78</v>
      </c>
      <c r="AL58" s="17">
        <v>5</v>
      </c>
      <c r="AM58" s="17">
        <v>1</v>
      </c>
      <c r="AN58" s="17">
        <v>1</v>
      </c>
      <c r="AO58" s="17">
        <v>0</v>
      </c>
      <c r="AP58" s="17">
        <v>0</v>
      </c>
      <c r="AQ58" s="17">
        <v>6</v>
      </c>
      <c r="AR58" s="17">
        <v>1</v>
      </c>
      <c r="AS58" s="17">
        <v>0</v>
      </c>
      <c r="AT58" s="17">
        <v>0</v>
      </c>
      <c r="AU58" s="17">
        <v>11</v>
      </c>
      <c r="AV58" s="17">
        <v>2</v>
      </c>
      <c r="AW58" s="17">
        <v>2571</v>
      </c>
      <c r="AX58" s="17">
        <v>63</v>
      </c>
      <c r="AY58" s="17">
        <v>700</v>
      </c>
      <c r="AZ58" s="17">
        <v>68</v>
      </c>
      <c r="BA58" s="17">
        <v>0</v>
      </c>
      <c r="BB58" s="17">
        <v>0</v>
      </c>
      <c r="BC58" s="17">
        <v>100</v>
      </c>
      <c r="BD58" s="17">
        <v>1</v>
      </c>
      <c r="BE58" s="17">
        <v>222</v>
      </c>
      <c r="BF58" s="17">
        <v>8</v>
      </c>
      <c r="BG58" s="17">
        <v>0</v>
      </c>
      <c r="BH58" s="17">
        <v>0</v>
      </c>
      <c r="BI58" s="17">
        <v>16581</v>
      </c>
      <c r="BJ58" s="17">
        <v>0</v>
      </c>
      <c r="BK58" s="17">
        <v>100</v>
      </c>
      <c r="BL58" s="17">
        <v>227</v>
      </c>
      <c r="BM58" s="18">
        <v>1724.25</v>
      </c>
      <c r="BN58" s="17">
        <v>412</v>
      </c>
    </row>
    <row r="59" spans="1:66" x14ac:dyDescent="0.2">
      <c r="A59" t="s">
        <v>72</v>
      </c>
      <c r="B59" s="17">
        <v>25313</v>
      </c>
      <c r="C59" s="17">
        <v>204158</v>
      </c>
      <c r="D59" s="17">
        <v>15802</v>
      </c>
      <c r="E59" s="17">
        <v>32838</v>
      </c>
      <c r="F59" s="17">
        <v>800</v>
      </c>
      <c r="G59" s="17">
        <v>925</v>
      </c>
      <c r="H59" s="17">
        <v>133</v>
      </c>
      <c r="I59" s="17">
        <v>126753</v>
      </c>
      <c r="J59" s="17">
        <v>1631</v>
      </c>
      <c r="K59" s="17">
        <v>512327</v>
      </c>
      <c r="L59" s="17">
        <v>13843</v>
      </c>
      <c r="M59" s="17">
        <v>1483458</v>
      </c>
      <c r="N59" s="17">
        <v>155</v>
      </c>
      <c r="O59" s="17">
        <v>158516</v>
      </c>
      <c r="P59" s="17">
        <v>988</v>
      </c>
      <c r="Q59" s="17">
        <v>3583</v>
      </c>
      <c r="R59" s="17">
        <v>104</v>
      </c>
      <c r="S59" s="17">
        <v>52540</v>
      </c>
      <c r="T59" s="17">
        <v>407</v>
      </c>
      <c r="U59" s="17">
        <v>48030</v>
      </c>
      <c r="V59" s="17">
        <v>1165</v>
      </c>
      <c r="W59" s="17">
        <v>2128</v>
      </c>
      <c r="X59" s="17">
        <v>41</v>
      </c>
      <c r="Y59" s="17">
        <v>12111</v>
      </c>
      <c r="Z59" s="17">
        <v>11</v>
      </c>
      <c r="AA59" s="17">
        <v>0</v>
      </c>
      <c r="AB59" s="17">
        <v>0</v>
      </c>
      <c r="AC59" s="17">
        <v>0</v>
      </c>
      <c r="AD59" s="17">
        <v>0</v>
      </c>
      <c r="AE59" s="17">
        <v>2</v>
      </c>
      <c r="AF59" s="17">
        <v>1</v>
      </c>
      <c r="AG59" s="17">
        <v>366</v>
      </c>
      <c r="AH59" s="17">
        <v>68</v>
      </c>
      <c r="AI59" s="17">
        <v>1039</v>
      </c>
      <c r="AJ59" s="17">
        <v>173</v>
      </c>
      <c r="AK59" s="17">
        <v>926</v>
      </c>
      <c r="AL59" s="17">
        <v>34</v>
      </c>
      <c r="AM59" s="17">
        <v>7</v>
      </c>
      <c r="AN59" s="17">
        <v>2</v>
      </c>
      <c r="AO59" s="17">
        <v>3</v>
      </c>
      <c r="AP59" s="17">
        <v>1</v>
      </c>
      <c r="AQ59" s="17">
        <v>474</v>
      </c>
      <c r="AR59" s="17">
        <v>10</v>
      </c>
      <c r="AS59" s="17">
        <v>0</v>
      </c>
      <c r="AT59" s="17">
        <v>0</v>
      </c>
      <c r="AU59" s="17">
        <v>302</v>
      </c>
      <c r="AV59" s="17">
        <v>47</v>
      </c>
      <c r="AW59" s="17">
        <v>5259</v>
      </c>
      <c r="AX59" s="17">
        <v>561</v>
      </c>
      <c r="AY59" s="17">
        <v>2940</v>
      </c>
      <c r="AZ59" s="17">
        <v>232</v>
      </c>
      <c r="BA59" s="17">
        <v>303</v>
      </c>
      <c r="BB59" s="17">
        <v>15</v>
      </c>
      <c r="BC59" s="17">
        <v>4015</v>
      </c>
      <c r="BD59" s="17">
        <v>8</v>
      </c>
      <c r="BE59" s="17">
        <v>1133</v>
      </c>
      <c r="BF59" s="17">
        <v>30</v>
      </c>
      <c r="BG59" s="17">
        <v>0</v>
      </c>
      <c r="BH59" s="17">
        <v>0</v>
      </c>
      <c r="BI59" s="17">
        <v>12451</v>
      </c>
      <c r="BJ59" s="17">
        <v>303</v>
      </c>
      <c r="BK59" s="17">
        <v>4015</v>
      </c>
      <c r="BL59" s="17">
        <v>1102</v>
      </c>
      <c r="BM59" s="18">
        <v>5504.75</v>
      </c>
      <c r="BN59" s="17">
        <v>742</v>
      </c>
    </row>
    <row r="60" spans="1:66" x14ac:dyDescent="0.2">
      <c r="A60" t="s">
        <v>71</v>
      </c>
      <c r="B60" s="17">
        <v>20043</v>
      </c>
      <c r="C60" s="17">
        <v>248164</v>
      </c>
      <c r="D60" s="17">
        <v>14603</v>
      </c>
      <c r="E60" s="17">
        <v>14841</v>
      </c>
      <c r="F60" s="17">
        <v>429</v>
      </c>
      <c r="G60" s="17">
        <v>870</v>
      </c>
      <c r="H60" s="17">
        <v>131</v>
      </c>
      <c r="I60" s="17">
        <v>129149</v>
      </c>
      <c r="J60" s="17">
        <v>1150</v>
      </c>
      <c r="K60" s="17">
        <v>416269</v>
      </c>
      <c r="L60" s="17">
        <v>10114</v>
      </c>
      <c r="M60" s="17">
        <v>2450046</v>
      </c>
      <c r="N60" s="17">
        <v>232</v>
      </c>
      <c r="O60" s="17">
        <v>260552</v>
      </c>
      <c r="P60" s="17">
        <v>848</v>
      </c>
      <c r="Q60" s="17">
        <v>68213</v>
      </c>
      <c r="R60" s="17">
        <v>163</v>
      </c>
      <c r="S60" s="17">
        <v>409143</v>
      </c>
      <c r="T60" s="17">
        <v>565</v>
      </c>
      <c r="U60" s="17">
        <v>39290</v>
      </c>
      <c r="V60" s="17">
        <v>854</v>
      </c>
      <c r="W60" s="17">
        <v>1270</v>
      </c>
      <c r="X60" s="17">
        <v>39</v>
      </c>
      <c r="Y60" s="17">
        <v>223522</v>
      </c>
      <c r="Z60" s="17">
        <v>16</v>
      </c>
      <c r="AA60" s="17">
        <v>5</v>
      </c>
      <c r="AB60" s="17">
        <v>1</v>
      </c>
      <c r="AC60" s="17">
        <v>2</v>
      </c>
      <c r="AD60" s="17">
        <v>1</v>
      </c>
      <c r="AE60" s="17">
        <v>0</v>
      </c>
      <c r="AF60" s="17">
        <v>0</v>
      </c>
      <c r="AG60" s="17">
        <v>465</v>
      </c>
      <c r="AH60" s="17">
        <v>151</v>
      </c>
      <c r="AI60" s="17">
        <v>618</v>
      </c>
      <c r="AJ60" s="17">
        <v>107</v>
      </c>
      <c r="AK60" s="17">
        <v>63</v>
      </c>
      <c r="AL60" s="17">
        <v>13</v>
      </c>
      <c r="AM60" s="17">
        <v>0</v>
      </c>
      <c r="AN60" s="17">
        <v>0</v>
      </c>
      <c r="AO60" s="17">
        <v>0</v>
      </c>
      <c r="AP60" s="17">
        <v>0</v>
      </c>
      <c r="AQ60" s="17">
        <v>695</v>
      </c>
      <c r="AR60" s="17">
        <v>6</v>
      </c>
      <c r="AS60" s="17">
        <v>10</v>
      </c>
      <c r="AT60" s="17">
        <v>1</v>
      </c>
      <c r="AU60" s="17">
        <v>311</v>
      </c>
      <c r="AV60" s="17">
        <v>20</v>
      </c>
      <c r="AW60" s="17">
        <v>2906</v>
      </c>
      <c r="AX60" s="17">
        <v>185</v>
      </c>
      <c r="AY60" s="17">
        <v>646</v>
      </c>
      <c r="AZ60" s="17">
        <v>55</v>
      </c>
      <c r="BA60" s="17">
        <v>67</v>
      </c>
      <c r="BB60" s="17">
        <v>3</v>
      </c>
      <c r="BC60" s="17">
        <v>18</v>
      </c>
      <c r="BD60" s="17">
        <v>1</v>
      </c>
      <c r="BE60" s="17">
        <v>9443</v>
      </c>
      <c r="BF60" s="17">
        <v>72</v>
      </c>
      <c r="BG60" s="17">
        <v>0</v>
      </c>
      <c r="BH60" s="17">
        <v>0</v>
      </c>
      <c r="BI60" s="17">
        <v>15164</v>
      </c>
      <c r="BJ60" s="17">
        <v>67</v>
      </c>
      <c r="BK60" s="17">
        <v>18</v>
      </c>
      <c r="BL60" s="17">
        <v>572</v>
      </c>
      <c r="BM60" s="18">
        <v>3973.5</v>
      </c>
      <c r="BN60" s="17">
        <v>1439</v>
      </c>
    </row>
    <row r="61" spans="1:66" x14ac:dyDescent="0.2">
      <c r="A61" t="s">
        <v>65</v>
      </c>
      <c r="B61" s="17">
        <v>24193</v>
      </c>
      <c r="C61" s="17">
        <v>116505</v>
      </c>
      <c r="D61" s="17">
        <v>9344</v>
      </c>
      <c r="E61" s="17">
        <v>47287</v>
      </c>
      <c r="F61" s="17">
        <v>2199</v>
      </c>
      <c r="G61" s="17">
        <v>1034</v>
      </c>
      <c r="H61" s="17">
        <v>101</v>
      </c>
      <c r="I61" s="17">
        <v>1511344</v>
      </c>
      <c r="J61" s="17">
        <v>733</v>
      </c>
      <c r="K61" s="17">
        <v>692632</v>
      </c>
      <c r="L61" s="17">
        <v>16359</v>
      </c>
      <c r="M61" s="17">
        <v>11550936</v>
      </c>
      <c r="N61" s="17">
        <v>415</v>
      </c>
      <c r="O61" s="17">
        <v>899794</v>
      </c>
      <c r="P61" s="17">
        <v>840</v>
      </c>
      <c r="Q61" s="17">
        <v>370725</v>
      </c>
      <c r="R61" s="17">
        <v>119</v>
      </c>
      <c r="S61" s="17">
        <v>124382</v>
      </c>
      <c r="T61" s="17">
        <v>574</v>
      </c>
      <c r="U61" s="17">
        <v>23003</v>
      </c>
      <c r="V61" s="17">
        <v>778</v>
      </c>
      <c r="W61" s="17">
        <v>1617</v>
      </c>
      <c r="X61" s="17">
        <v>66</v>
      </c>
      <c r="Y61" s="17">
        <v>268555</v>
      </c>
      <c r="Z61" s="17">
        <v>13</v>
      </c>
      <c r="AA61" s="17">
        <v>2</v>
      </c>
      <c r="AB61" s="17">
        <v>1</v>
      </c>
      <c r="AC61" s="17">
        <v>0</v>
      </c>
      <c r="AD61" s="17">
        <v>0</v>
      </c>
      <c r="AE61" s="17">
        <v>17</v>
      </c>
      <c r="AF61" s="17">
        <v>1</v>
      </c>
      <c r="AG61" s="17">
        <v>468</v>
      </c>
      <c r="AH61" s="17">
        <v>93</v>
      </c>
      <c r="AI61" s="17">
        <v>701</v>
      </c>
      <c r="AJ61" s="17">
        <v>106</v>
      </c>
      <c r="AK61" s="17">
        <v>2355</v>
      </c>
      <c r="AL61" s="17">
        <v>30</v>
      </c>
      <c r="AM61" s="17">
        <v>8</v>
      </c>
      <c r="AN61" s="17">
        <v>2</v>
      </c>
      <c r="AO61" s="17">
        <v>0</v>
      </c>
      <c r="AP61" s="17">
        <v>0</v>
      </c>
      <c r="AQ61" s="17">
        <v>178</v>
      </c>
      <c r="AR61" s="17">
        <v>8</v>
      </c>
      <c r="AS61" s="17">
        <v>0</v>
      </c>
      <c r="AT61" s="17">
        <v>0</v>
      </c>
      <c r="AU61" s="17">
        <v>86</v>
      </c>
      <c r="AV61" s="17">
        <v>9</v>
      </c>
      <c r="AW61" s="17">
        <v>2223</v>
      </c>
      <c r="AX61" s="17">
        <v>105</v>
      </c>
      <c r="AY61" s="17">
        <v>631</v>
      </c>
      <c r="AZ61" s="17">
        <v>135</v>
      </c>
      <c r="BA61" s="17">
        <v>0</v>
      </c>
      <c r="BB61" s="17">
        <v>0</v>
      </c>
      <c r="BC61" s="17">
        <v>1785</v>
      </c>
      <c r="BD61" s="17">
        <v>9</v>
      </c>
      <c r="BE61" s="17">
        <v>141</v>
      </c>
      <c r="BF61" s="17">
        <v>14</v>
      </c>
      <c r="BG61" s="17">
        <v>0</v>
      </c>
      <c r="BH61" s="17">
        <v>0</v>
      </c>
      <c r="BI61" s="17">
        <v>6810</v>
      </c>
      <c r="BJ61" s="17">
        <v>0</v>
      </c>
      <c r="BK61" s="17">
        <v>1785</v>
      </c>
      <c r="BL61" s="17">
        <v>455</v>
      </c>
      <c r="BM61" s="18">
        <v>4161.5</v>
      </c>
      <c r="BN61" s="17">
        <v>886</v>
      </c>
    </row>
    <row r="62" spans="1:66" x14ac:dyDescent="0.2">
      <c r="A62" t="s">
        <v>70</v>
      </c>
      <c r="B62" s="17">
        <v>2189</v>
      </c>
      <c r="C62" s="17">
        <v>1227</v>
      </c>
      <c r="D62" s="17">
        <v>115</v>
      </c>
      <c r="E62" s="17">
        <v>0</v>
      </c>
      <c r="F62" s="17">
        <v>0</v>
      </c>
      <c r="G62" s="17">
        <v>12</v>
      </c>
      <c r="H62" s="17">
        <v>4</v>
      </c>
      <c r="I62" s="17">
        <v>563</v>
      </c>
      <c r="J62" s="17">
        <v>5</v>
      </c>
      <c r="K62" s="17">
        <v>31081</v>
      </c>
      <c r="L62" s="17">
        <v>1685</v>
      </c>
      <c r="M62" s="17">
        <v>169</v>
      </c>
      <c r="N62" s="17">
        <v>15</v>
      </c>
      <c r="O62" s="17">
        <v>39285</v>
      </c>
      <c r="P62" s="17">
        <v>351</v>
      </c>
      <c r="Q62" s="17">
        <v>163</v>
      </c>
      <c r="R62" s="17">
        <v>17</v>
      </c>
      <c r="S62" s="17">
        <v>3894</v>
      </c>
      <c r="T62" s="17">
        <v>190</v>
      </c>
      <c r="U62" s="17">
        <v>251</v>
      </c>
      <c r="V62" s="17">
        <v>14</v>
      </c>
      <c r="W62" s="17">
        <v>12</v>
      </c>
      <c r="X62" s="17">
        <v>1</v>
      </c>
      <c r="Y62" s="17">
        <v>140</v>
      </c>
      <c r="Z62" s="17">
        <v>2</v>
      </c>
      <c r="AA62" s="17">
        <v>5</v>
      </c>
      <c r="AB62" s="17">
        <v>2</v>
      </c>
      <c r="AC62" s="17">
        <v>1</v>
      </c>
      <c r="AD62" s="17">
        <v>1</v>
      </c>
      <c r="AE62" s="17">
        <v>0</v>
      </c>
      <c r="AF62" s="17">
        <v>0</v>
      </c>
      <c r="AG62" s="17">
        <v>23</v>
      </c>
      <c r="AH62" s="17">
        <v>3</v>
      </c>
      <c r="AI62" s="17">
        <v>115</v>
      </c>
      <c r="AJ62" s="17">
        <v>33</v>
      </c>
      <c r="AK62" s="17">
        <v>21</v>
      </c>
      <c r="AL62" s="17">
        <v>5</v>
      </c>
      <c r="AM62" s="17">
        <v>0</v>
      </c>
      <c r="AN62" s="17">
        <v>0</v>
      </c>
      <c r="AO62" s="17">
        <v>2</v>
      </c>
      <c r="AP62" s="17">
        <v>1</v>
      </c>
      <c r="AQ62" s="17">
        <v>2</v>
      </c>
      <c r="AR62" s="17">
        <v>1</v>
      </c>
      <c r="AS62" s="17">
        <v>0</v>
      </c>
      <c r="AT62" s="17">
        <v>0</v>
      </c>
      <c r="AU62" s="17">
        <v>0</v>
      </c>
      <c r="AV62" s="17">
        <v>0</v>
      </c>
      <c r="AW62" s="17">
        <v>3676</v>
      </c>
      <c r="AX62" s="17">
        <v>159</v>
      </c>
      <c r="AY62" s="17">
        <v>569</v>
      </c>
      <c r="AZ62" s="17">
        <v>93</v>
      </c>
      <c r="BA62" s="17">
        <v>500</v>
      </c>
      <c r="BB62" s="17">
        <v>1</v>
      </c>
      <c r="BC62" s="17">
        <v>300</v>
      </c>
      <c r="BD62" s="17">
        <v>1</v>
      </c>
      <c r="BE62" s="17">
        <v>93</v>
      </c>
      <c r="BF62" s="17">
        <v>4</v>
      </c>
      <c r="BG62" s="17">
        <v>0</v>
      </c>
      <c r="BH62" s="17">
        <v>0</v>
      </c>
      <c r="BI62" s="17">
        <v>4507</v>
      </c>
      <c r="BJ62" s="17">
        <v>500</v>
      </c>
      <c r="BK62" s="17">
        <v>300</v>
      </c>
      <c r="BL62" s="17">
        <v>256</v>
      </c>
      <c r="BM62" s="18">
        <v>2</v>
      </c>
      <c r="BN62" s="17">
        <v>1</v>
      </c>
    </row>
    <row r="63" spans="1:66" x14ac:dyDescent="0.2">
      <c r="A63" t="s">
        <v>69</v>
      </c>
      <c r="B63" s="17">
        <v>2873</v>
      </c>
      <c r="C63" s="17">
        <v>998</v>
      </c>
      <c r="D63" s="17">
        <v>71</v>
      </c>
      <c r="E63" s="17">
        <v>0</v>
      </c>
      <c r="F63" s="17">
        <v>0</v>
      </c>
      <c r="G63" s="17">
        <v>61</v>
      </c>
      <c r="H63" s="17">
        <v>10</v>
      </c>
      <c r="I63" s="17">
        <v>16</v>
      </c>
      <c r="J63" s="17">
        <v>1</v>
      </c>
      <c r="K63" s="17">
        <v>65205</v>
      </c>
      <c r="L63" s="17">
        <v>2247</v>
      </c>
      <c r="M63" s="17">
        <v>30086</v>
      </c>
      <c r="N63" s="17">
        <v>9</v>
      </c>
      <c r="O63" s="17">
        <v>52910</v>
      </c>
      <c r="P63" s="17">
        <v>401</v>
      </c>
      <c r="Q63" s="17">
        <v>186</v>
      </c>
      <c r="R63" s="17">
        <v>7</v>
      </c>
      <c r="S63" s="17">
        <v>7351</v>
      </c>
      <c r="T63" s="17">
        <v>145</v>
      </c>
      <c r="U63" s="17">
        <v>498</v>
      </c>
      <c r="V63" s="17">
        <v>25</v>
      </c>
      <c r="W63" s="17">
        <v>3</v>
      </c>
      <c r="X63" s="17">
        <v>1</v>
      </c>
      <c r="Y63" s="17">
        <v>14054</v>
      </c>
      <c r="Z63" s="17">
        <v>3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4</v>
      </c>
      <c r="AH63" s="17">
        <v>2</v>
      </c>
      <c r="AI63" s="17">
        <v>95</v>
      </c>
      <c r="AJ63" s="17">
        <v>14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7</v>
      </c>
      <c r="AR63" s="17">
        <v>2</v>
      </c>
      <c r="AS63" s="17">
        <v>0</v>
      </c>
      <c r="AT63" s="17">
        <v>0</v>
      </c>
      <c r="AU63" s="17">
        <v>0</v>
      </c>
      <c r="AV63" s="17">
        <v>0</v>
      </c>
      <c r="AW63" s="17">
        <v>1517</v>
      </c>
      <c r="AX63" s="17">
        <v>107</v>
      </c>
      <c r="AY63" s="17">
        <v>285</v>
      </c>
      <c r="AZ63" s="17">
        <v>10</v>
      </c>
      <c r="BA63" s="17">
        <v>80</v>
      </c>
      <c r="BB63" s="17">
        <v>1</v>
      </c>
      <c r="BC63" s="17">
        <v>620</v>
      </c>
      <c r="BD63" s="17">
        <v>2</v>
      </c>
      <c r="BE63" s="17">
        <v>33</v>
      </c>
      <c r="BF63" s="17">
        <v>2</v>
      </c>
      <c r="BG63" s="17">
        <v>0</v>
      </c>
      <c r="BH63" s="17">
        <v>0</v>
      </c>
      <c r="BI63" s="17">
        <v>1941</v>
      </c>
      <c r="BJ63" s="17">
        <v>80</v>
      </c>
      <c r="BK63" s="17">
        <v>620</v>
      </c>
      <c r="BL63" s="17">
        <v>135</v>
      </c>
      <c r="BM63" s="18">
        <v>2</v>
      </c>
      <c r="BN63" s="17">
        <v>1</v>
      </c>
    </row>
    <row r="64" spans="1:66" x14ac:dyDescent="0.2">
      <c r="A64" t="s">
        <v>67</v>
      </c>
      <c r="B64" s="17">
        <v>33683</v>
      </c>
      <c r="C64" s="17">
        <v>219766</v>
      </c>
      <c r="D64" s="17">
        <v>8916</v>
      </c>
      <c r="E64" s="17">
        <v>1510</v>
      </c>
      <c r="F64" s="17">
        <v>23</v>
      </c>
      <c r="G64" s="17">
        <v>5462</v>
      </c>
      <c r="H64" s="17">
        <v>557</v>
      </c>
      <c r="I64" s="17">
        <v>515254</v>
      </c>
      <c r="J64" s="17">
        <v>1742</v>
      </c>
      <c r="K64" s="17">
        <v>1205671</v>
      </c>
      <c r="L64" s="17">
        <v>25136</v>
      </c>
      <c r="M64" s="17">
        <v>13565813</v>
      </c>
      <c r="N64" s="17">
        <v>347</v>
      </c>
      <c r="O64" s="17">
        <v>3195992</v>
      </c>
      <c r="P64" s="17">
        <v>1202</v>
      </c>
      <c r="Q64" s="17">
        <v>166139</v>
      </c>
      <c r="R64" s="17">
        <v>306</v>
      </c>
      <c r="S64" s="17">
        <v>3252930</v>
      </c>
      <c r="T64" s="17">
        <v>1874</v>
      </c>
      <c r="U64" s="17">
        <v>58303</v>
      </c>
      <c r="V64" s="17">
        <v>1700</v>
      </c>
      <c r="W64" s="17">
        <v>6585</v>
      </c>
      <c r="X64" s="17">
        <v>173</v>
      </c>
      <c r="Y64" s="17">
        <v>1739100</v>
      </c>
      <c r="Z64" s="17">
        <v>37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298</v>
      </c>
      <c r="AH64" s="17">
        <v>74</v>
      </c>
      <c r="AI64" s="17">
        <v>2367</v>
      </c>
      <c r="AJ64" s="17">
        <v>306</v>
      </c>
      <c r="AK64" s="17">
        <v>679</v>
      </c>
      <c r="AL64" s="17">
        <v>33</v>
      </c>
      <c r="AM64" s="17">
        <v>4</v>
      </c>
      <c r="AN64" s="17">
        <v>1</v>
      </c>
      <c r="AO64" s="17">
        <v>0</v>
      </c>
      <c r="AP64" s="17">
        <v>0</v>
      </c>
      <c r="AQ64" s="17">
        <v>36</v>
      </c>
      <c r="AR64" s="17">
        <v>5</v>
      </c>
      <c r="AS64" s="17">
        <v>0</v>
      </c>
      <c r="AT64" s="17">
        <v>0</v>
      </c>
      <c r="AU64" s="17">
        <v>76</v>
      </c>
      <c r="AV64" s="17">
        <v>13</v>
      </c>
      <c r="AW64" s="17">
        <v>5600</v>
      </c>
      <c r="AX64" s="17">
        <v>177</v>
      </c>
      <c r="AY64" s="17">
        <v>1397</v>
      </c>
      <c r="AZ64" s="17">
        <v>78</v>
      </c>
      <c r="BA64" s="17">
        <v>100</v>
      </c>
      <c r="BB64" s="17">
        <v>1</v>
      </c>
      <c r="BC64" s="17">
        <v>5705</v>
      </c>
      <c r="BD64" s="17">
        <v>22</v>
      </c>
      <c r="BE64" s="17">
        <v>76</v>
      </c>
      <c r="BF64" s="17">
        <v>19</v>
      </c>
      <c r="BG64" s="17">
        <v>0</v>
      </c>
      <c r="BH64" s="17">
        <v>0</v>
      </c>
      <c r="BI64" s="17">
        <v>10533</v>
      </c>
      <c r="BJ64" s="17">
        <v>100</v>
      </c>
      <c r="BK64" s="17">
        <v>5705</v>
      </c>
      <c r="BL64" s="17">
        <v>674</v>
      </c>
      <c r="BM64" s="18">
        <v>7854.25</v>
      </c>
      <c r="BN64" s="17">
        <v>1282</v>
      </c>
    </row>
    <row r="65" spans="1:66" x14ac:dyDescent="0.2">
      <c r="A65" t="s">
        <v>74</v>
      </c>
      <c r="B65" s="17">
        <v>17270</v>
      </c>
      <c r="C65" s="17">
        <v>69949</v>
      </c>
      <c r="D65" s="17">
        <v>9839</v>
      </c>
      <c r="E65" s="17">
        <v>0</v>
      </c>
      <c r="F65" s="17">
        <v>0</v>
      </c>
      <c r="G65" s="17">
        <v>874</v>
      </c>
      <c r="H65" s="17">
        <v>143</v>
      </c>
      <c r="I65" s="17">
        <v>102329</v>
      </c>
      <c r="J65" s="17">
        <v>706</v>
      </c>
      <c r="K65" s="17">
        <v>513566</v>
      </c>
      <c r="L65" s="17">
        <v>11733</v>
      </c>
      <c r="M65" s="17">
        <v>2016090</v>
      </c>
      <c r="N65" s="17">
        <v>372</v>
      </c>
      <c r="O65" s="17">
        <v>146474</v>
      </c>
      <c r="P65" s="17">
        <v>445</v>
      </c>
      <c r="Q65" s="17">
        <v>4049</v>
      </c>
      <c r="R65" s="17">
        <v>143</v>
      </c>
      <c r="S65" s="17">
        <v>12487</v>
      </c>
      <c r="T65" s="17">
        <v>284</v>
      </c>
      <c r="U65" s="17">
        <v>38216</v>
      </c>
      <c r="V65" s="17">
        <v>1789</v>
      </c>
      <c r="W65" s="17">
        <v>488</v>
      </c>
      <c r="X65" s="17">
        <v>28</v>
      </c>
      <c r="Y65" s="17">
        <v>10350</v>
      </c>
      <c r="Z65" s="17">
        <v>6</v>
      </c>
      <c r="AA65" s="17">
        <v>1</v>
      </c>
      <c r="AB65" s="17">
        <v>1</v>
      </c>
      <c r="AC65" s="17">
        <v>0</v>
      </c>
      <c r="AD65" s="17">
        <v>0</v>
      </c>
      <c r="AE65" s="17">
        <v>1</v>
      </c>
      <c r="AF65" s="17">
        <v>1</v>
      </c>
      <c r="AG65" s="17">
        <v>67</v>
      </c>
      <c r="AH65" s="17">
        <v>19</v>
      </c>
      <c r="AI65" s="17">
        <v>1281</v>
      </c>
      <c r="AJ65" s="17">
        <v>223</v>
      </c>
      <c r="AK65" s="17">
        <v>273</v>
      </c>
      <c r="AL65" s="17">
        <v>37</v>
      </c>
      <c r="AM65" s="17">
        <v>4</v>
      </c>
      <c r="AN65" s="17">
        <v>2</v>
      </c>
      <c r="AO65" s="17">
        <v>0</v>
      </c>
      <c r="AP65" s="17">
        <v>0</v>
      </c>
      <c r="AQ65" s="17">
        <v>154</v>
      </c>
      <c r="AR65" s="17">
        <v>4</v>
      </c>
      <c r="AS65" s="17">
        <v>0</v>
      </c>
      <c r="AT65" s="17">
        <v>0</v>
      </c>
      <c r="AU65" s="17">
        <v>165</v>
      </c>
      <c r="AV65" s="17">
        <v>8</v>
      </c>
      <c r="AW65" s="17">
        <v>4823</v>
      </c>
      <c r="AX65" s="17">
        <v>414</v>
      </c>
      <c r="AY65" s="17">
        <v>2271</v>
      </c>
      <c r="AZ65" s="17">
        <v>188</v>
      </c>
      <c r="BA65" s="17">
        <v>333</v>
      </c>
      <c r="BB65" s="17">
        <v>29</v>
      </c>
      <c r="BC65" s="17">
        <v>414</v>
      </c>
      <c r="BD65" s="17">
        <v>6</v>
      </c>
      <c r="BE65" s="17">
        <v>56</v>
      </c>
      <c r="BF65" s="17">
        <v>13</v>
      </c>
      <c r="BG65" s="17">
        <v>0</v>
      </c>
      <c r="BH65" s="17">
        <v>0</v>
      </c>
      <c r="BI65" s="17">
        <v>9096</v>
      </c>
      <c r="BJ65" s="17">
        <v>333</v>
      </c>
      <c r="BK65" s="17">
        <v>414</v>
      </c>
      <c r="BL65" s="17">
        <v>829</v>
      </c>
      <c r="BM65" s="18">
        <v>1013.25</v>
      </c>
      <c r="BN65" s="17">
        <v>295</v>
      </c>
    </row>
    <row r="66" spans="1:66" x14ac:dyDescent="0.2">
      <c r="A66" t="s">
        <v>79</v>
      </c>
      <c r="B66" s="17">
        <v>25014</v>
      </c>
      <c r="C66" s="17">
        <v>47025</v>
      </c>
      <c r="D66" s="17">
        <v>7343</v>
      </c>
      <c r="E66" s="17">
        <v>1078</v>
      </c>
      <c r="F66" s="17">
        <v>29</v>
      </c>
      <c r="G66" s="17">
        <v>542</v>
      </c>
      <c r="H66" s="17">
        <v>126</v>
      </c>
      <c r="I66" s="17">
        <v>98172</v>
      </c>
      <c r="J66" s="17">
        <v>1643</v>
      </c>
      <c r="K66" s="17">
        <v>693199</v>
      </c>
      <c r="L66" s="17">
        <v>20988</v>
      </c>
      <c r="M66" s="17">
        <v>532303</v>
      </c>
      <c r="N66" s="17">
        <v>145</v>
      </c>
      <c r="O66" s="17">
        <v>481963</v>
      </c>
      <c r="P66" s="17">
        <v>1187</v>
      </c>
      <c r="Q66" s="17">
        <v>4855</v>
      </c>
      <c r="R66" s="17">
        <v>119</v>
      </c>
      <c r="S66" s="17">
        <v>44854</v>
      </c>
      <c r="T66" s="17">
        <v>428</v>
      </c>
      <c r="U66" s="17">
        <v>7566</v>
      </c>
      <c r="V66" s="17">
        <v>303</v>
      </c>
      <c r="W66" s="17">
        <v>158</v>
      </c>
      <c r="X66" s="17">
        <v>12</v>
      </c>
      <c r="Y66" s="17">
        <v>11758</v>
      </c>
      <c r="Z66" s="17">
        <v>20</v>
      </c>
      <c r="AA66" s="17">
        <v>0</v>
      </c>
      <c r="AB66" s="17">
        <v>0</v>
      </c>
      <c r="AC66" s="17">
        <v>0</v>
      </c>
      <c r="AD66" s="17">
        <v>0</v>
      </c>
      <c r="AE66" s="17">
        <v>2</v>
      </c>
      <c r="AF66" s="17">
        <v>2</v>
      </c>
      <c r="AG66" s="17">
        <v>128</v>
      </c>
      <c r="AH66" s="17">
        <v>34</v>
      </c>
      <c r="AI66" s="17">
        <v>901</v>
      </c>
      <c r="AJ66" s="17">
        <v>138</v>
      </c>
      <c r="AK66" s="17">
        <v>873</v>
      </c>
      <c r="AL66" s="17">
        <v>50</v>
      </c>
      <c r="AM66" s="17">
        <v>24</v>
      </c>
      <c r="AN66" s="17">
        <v>1</v>
      </c>
      <c r="AO66" s="17">
        <v>0</v>
      </c>
      <c r="AP66" s="17">
        <v>0</v>
      </c>
      <c r="AQ66" s="17">
        <v>31</v>
      </c>
      <c r="AR66" s="17">
        <v>5</v>
      </c>
      <c r="AS66" s="17">
        <v>0</v>
      </c>
      <c r="AT66" s="17">
        <v>0</v>
      </c>
      <c r="AU66" s="17">
        <v>195</v>
      </c>
      <c r="AV66" s="17">
        <v>10</v>
      </c>
      <c r="AW66" s="17">
        <v>1074</v>
      </c>
      <c r="AX66" s="17">
        <v>261</v>
      </c>
      <c r="AY66" s="17">
        <v>1122</v>
      </c>
      <c r="AZ66" s="17">
        <v>302</v>
      </c>
      <c r="BA66" s="17">
        <v>521</v>
      </c>
      <c r="BB66" s="17">
        <v>19</v>
      </c>
      <c r="BC66" s="17">
        <v>200</v>
      </c>
      <c r="BD66" s="17">
        <v>2</v>
      </c>
      <c r="BE66" s="17">
        <v>220</v>
      </c>
      <c r="BF66" s="17">
        <v>9</v>
      </c>
      <c r="BG66" s="17">
        <v>0</v>
      </c>
      <c r="BH66" s="17">
        <v>0</v>
      </c>
      <c r="BI66" s="17">
        <v>4570</v>
      </c>
      <c r="BJ66" s="17">
        <v>521</v>
      </c>
      <c r="BK66" s="17">
        <v>200</v>
      </c>
      <c r="BL66" s="17">
        <v>732</v>
      </c>
      <c r="BM66" s="18">
        <v>2826</v>
      </c>
      <c r="BN66" s="17">
        <v>452</v>
      </c>
    </row>
    <row r="67" spans="1:66" x14ac:dyDescent="0.2">
      <c r="A67" t="s">
        <v>80</v>
      </c>
      <c r="B67" s="17">
        <v>30243</v>
      </c>
      <c r="C67" s="17">
        <v>98799</v>
      </c>
      <c r="D67" s="17">
        <v>15396</v>
      </c>
      <c r="E67" s="17">
        <v>0</v>
      </c>
      <c r="F67" s="17">
        <v>0</v>
      </c>
      <c r="G67" s="17">
        <v>328</v>
      </c>
      <c r="H67" s="17">
        <v>98</v>
      </c>
      <c r="I67" s="17">
        <v>92578</v>
      </c>
      <c r="J67" s="17">
        <v>788</v>
      </c>
      <c r="K67" s="17">
        <v>789331</v>
      </c>
      <c r="L67" s="17">
        <v>22826</v>
      </c>
      <c r="M67" s="17">
        <v>1042878</v>
      </c>
      <c r="N67" s="17">
        <v>217</v>
      </c>
      <c r="O67" s="17">
        <v>704286</v>
      </c>
      <c r="P67" s="17">
        <v>835</v>
      </c>
      <c r="Q67" s="17">
        <v>6329</v>
      </c>
      <c r="R67" s="17">
        <v>195</v>
      </c>
      <c r="S67" s="17">
        <v>67705</v>
      </c>
      <c r="T67" s="17">
        <v>432</v>
      </c>
      <c r="U67" s="17">
        <v>18000</v>
      </c>
      <c r="V67" s="17">
        <v>1283</v>
      </c>
      <c r="W67" s="17">
        <v>115</v>
      </c>
      <c r="X67" s="17">
        <v>18</v>
      </c>
      <c r="Y67" s="17">
        <v>45376</v>
      </c>
      <c r="Z67" s="17">
        <v>26</v>
      </c>
      <c r="AA67" s="17">
        <v>43</v>
      </c>
      <c r="AB67" s="17">
        <v>6</v>
      </c>
      <c r="AC67" s="17">
        <v>0</v>
      </c>
      <c r="AD67" s="17">
        <v>0</v>
      </c>
      <c r="AE67" s="17">
        <v>79</v>
      </c>
      <c r="AF67" s="17">
        <v>26</v>
      </c>
      <c r="AG67" s="17">
        <v>71</v>
      </c>
      <c r="AH67" s="17">
        <v>23</v>
      </c>
      <c r="AI67" s="17">
        <v>1055</v>
      </c>
      <c r="AJ67" s="17">
        <v>154</v>
      </c>
      <c r="AK67" s="17">
        <v>375</v>
      </c>
      <c r="AL67" s="17">
        <v>27</v>
      </c>
      <c r="AM67" s="17">
        <v>9</v>
      </c>
      <c r="AN67" s="17">
        <v>2</v>
      </c>
      <c r="AO67" s="17">
        <v>10</v>
      </c>
      <c r="AP67" s="17">
        <v>1</v>
      </c>
      <c r="AQ67" s="17">
        <v>160</v>
      </c>
      <c r="AR67" s="17">
        <v>3</v>
      </c>
      <c r="AS67" s="17">
        <v>0</v>
      </c>
      <c r="AT67" s="17">
        <v>0</v>
      </c>
      <c r="AU67" s="17">
        <v>202</v>
      </c>
      <c r="AV67" s="17">
        <v>14</v>
      </c>
      <c r="AW67" s="17">
        <v>4720</v>
      </c>
      <c r="AX67" s="17">
        <v>745</v>
      </c>
      <c r="AY67" s="17">
        <v>2847</v>
      </c>
      <c r="AZ67" s="17">
        <v>512</v>
      </c>
      <c r="BA67" s="17">
        <v>589</v>
      </c>
      <c r="BB67" s="17">
        <v>44</v>
      </c>
      <c r="BC67" s="17">
        <v>545</v>
      </c>
      <c r="BD67" s="17">
        <v>3</v>
      </c>
      <c r="BE67" s="17">
        <v>46</v>
      </c>
      <c r="BF67" s="17">
        <v>7</v>
      </c>
      <c r="BG67" s="17">
        <v>0</v>
      </c>
      <c r="BH67" s="17">
        <v>0</v>
      </c>
      <c r="BI67" s="17">
        <v>9617</v>
      </c>
      <c r="BJ67" s="17">
        <v>589</v>
      </c>
      <c r="BK67" s="17">
        <v>545</v>
      </c>
      <c r="BL67" s="17">
        <v>1469</v>
      </c>
      <c r="BM67" s="18">
        <v>3406.5</v>
      </c>
      <c r="BN67" s="17">
        <v>1029</v>
      </c>
    </row>
    <row r="68" spans="1:66" x14ac:dyDescent="0.2">
      <c r="A68" t="s">
        <v>73</v>
      </c>
      <c r="B68" s="17">
        <v>97276</v>
      </c>
      <c r="C68" s="17">
        <v>221247</v>
      </c>
      <c r="D68" s="17">
        <v>41399</v>
      </c>
      <c r="E68" s="17">
        <v>111</v>
      </c>
      <c r="F68" s="17">
        <v>4</v>
      </c>
      <c r="G68" s="17">
        <v>2284</v>
      </c>
      <c r="H68" s="17">
        <v>214</v>
      </c>
      <c r="I68" s="17">
        <v>357664</v>
      </c>
      <c r="J68" s="17">
        <v>4495</v>
      </c>
      <c r="K68" s="17">
        <v>2668642</v>
      </c>
      <c r="L68" s="17">
        <v>71138</v>
      </c>
      <c r="M68" s="17">
        <v>2886764</v>
      </c>
      <c r="N68" s="17">
        <v>812</v>
      </c>
      <c r="O68" s="17">
        <v>957954</v>
      </c>
      <c r="P68" s="17">
        <v>5346</v>
      </c>
      <c r="Q68" s="17">
        <v>22421</v>
      </c>
      <c r="R68" s="17">
        <v>450</v>
      </c>
      <c r="S68" s="17">
        <v>351959</v>
      </c>
      <c r="T68" s="17">
        <v>3238</v>
      </c>
      <c r="U68" s="17">
        <v>52566</v>
      </c>
      <c r="V68" s="17">
        <v>2329</v>
      </c>
      <c r="W68" s="17">
        <v>1044</v>
      </c>
      <c r="X68" s="17">
        <v>64</v>
      </c>
      <c r="Y68" s="17">
        <v>115987</v>
      </c>
      <c r="Z68" s="17">
        <v>59</v>
      </c>
      <c r="AA68" s="17">
        <v>11</v>
      </c>
      <c r="AB68" s="17">
        <v>2</v>
      </c>
      <c r="AC68" s="17">
        <v>2</v>
      </c>
      <c r="AD68" s="17">
        <v>1</v>
      </c>
      <c r="AE68" s="17">
        <v>21</v>
      </c>
      <c r="AF68" s="17">
        <v>10</v>
      </c>
      <c r="AG68" s="17">
        <v>163</v>
      </c>
      <c r="AH68" s="17">
        <v>50</v>
      </c>
      <c r="AI68" s="17">
        <v>3793</v>
      </c>
      <c r="AJ68" s="17">
        <v>645</v>
      </c>
      <c r="AK68" s="17">
        <v>3647</v>
      </c>
      <c r="AL68" s="17">
        <v>123</v>
      </c>
      <c r="AM68" s="17">
        <v>6</v>
      </c>
      <c r="AN68" s="17">
        <v>3</v>
      </c>
      <c r="AO68" s="17">
        <v>0</v>
      </c>
      <c r="AP68" s="17">
        <v>0</v>
      </c>
      <c r="AQ68" s="17">
        <v>160</v>
      </c>
      <c r="AR68" s="17">
        <v>10</v>
      </c>
      <c r="AS68" s="17">
        <v>0</v>
      </c>
      <c r="AT68" s="17">
        <v>0</v>
      </c>
      <c r="AU68" s="17">
        <v>397</v>
      </c>
      <c r="AV68" s="17">
        <v>30</v>
      </c>
      <c r="AW68" s="17">
        <v>2765</v>
      </c>
      <c r="AX68" s="17">
        <v>421</v>
      </c>
      <c r="AY68" s="17">
        <v>3365</v>
      </c>
      <c r="AZ68" s="17">
        <v>583</v>
      </c>
      <c r="BA68" s="17">
        <v>994</v>
      </c>
      <c r="BB68" s="17">
        <v>83</v>
      </c>
      <c r="BC68" s="17">
        <v>1420</v>
      </c>
      <c r="BD68" s="17">
        <v>14</v>
      </c>
      <c r="BE68" s="17">
        <v>168</v>
      </c>
      <c r="BF68" s="17">
        <v>13</v>
      </c>
      <c r="BG68" s="17">
        <v>0</v>
      </c>
      <c r="BH68" s="17">
        <v>0</v>
      </c>
      <c r="BI68" s="17">
        <v>14498</v>
      </c>
      <c r="BJ68" s="17">
        <v>994</v>
      </c>
      <c r="BK68" s="17">
        <v>1420</v>
      </c>
      <c r="BL68" s="17">
        <v>1842</v>
      </c>
      <c r="BM68" s="18">
        <v>11894.75</v>
      </c>
      <c r="BN68" s="17">
        <v>2963</v>
      </c>
    </row>
    <row r="69" spans="1:66" x14ac:dyDescent="0.2">
      <c r="A69" t="s">
        <v>75</v>
      </c>
      <c r="B69" s="17">
        <v>10203</v>
      </c>
      <c r="C69" s="17">
        <v>11535</v>
      </c>
      <c r="D69" s="17">
        <v>1464</v>
      </c>
      <c r="E69" s="17">
        <v>0</v>
      </c>
      <c r="F69" s="17">
        <v>0</v>
      </c>
      <c r="G69" s="17">
        <v>2052</v>
      </c>
      <c r="H69" s="17">
        <v>225</v>
      </c>
      <c r="I69" s="17">
        <v>41923</v>
      </c>
      <c r="J69" s="17">
        <v>262</v>
      </c>
      <c r="K69" s="17">
        <v>296638</v>
      </c>
      <c r="L69" s="17">
        <v>8720</v>
      </c>
      <c r="M69" s="17">
        <v>476927</v>
      </c>
      <c r="N69" s="17">
        <v>79</v>
      </c>
      <c r="O69" s="17">
        <v>628312</v>
      </c>
      <c r="P69" s="17">
        <v>492</v>
      </c>
      <c r="Q69" s="17">
        <v>3147</v>
      </c>
      <c r="R69" s="17">
        <v>83</v>
      </c>
      <c r="S69" s="17">
        <v>11204</v>
      </c>
      <c r="T69" s="17">
        <v>217</v>
      </c>
      <c r="U69" s="17">
        <v>14038</v>
      </c>
      <c r="V69" s="17">
        <v>658</v>
      </c>
      <c r="W69" s="17">
        <v>344</v>
      </c>
      <c r="X69" s="17">
        <v>18</v>
      </c>
      <c r="Y69" s="17">
        <v>9062</v>
      </c>
      <c r="Z69" s="17">
        <v>5</v>
      </c>
      <c r="AA69" s="17">
        <v>4</v>
      </c>
      <c r="AB69" s="17">
        <v>2</v>
      </c>
      <c r="AC69" s="17">
        <v>5</v>
      </c>
      <c r="AD69" s="17">
        <v>1</v>
      </c>
      <c r="AE69" s="17">
        <v>49</v>
      </c>
      <c r="AF69" s="17">
        <v>15</v>
      </c>
      <c r="AG69" s="17">
        <v>50</v>
      </c>
      <c r="AH69" s="17">
        <v>14</v>
      </c>
      <c r="AI69" s="17">
        <v>464</v>
      </c>
      <c r="AJ69" s="17">
        <v>76</v>
      </c>
      <c r="AK69" s="17">
        <v>157</v>
      </c>
      <c r="AL69" s="17">
        <v>18</v>
      </c>
      <c r="AM69" s="17">
        <v>5</v>
      </c>
      <c r="AN69" s="17">
        <v>2</v>
      </c>
      <c r="AO69" s="17">
        <v>0</v>
      </c>
      <c r="AP69" s="17">
        <v>0</v>
      </c>
      <c r="AQ69" s="17">
        <v>52</v>
      </c>
      <c r="AR69" s="17">
        <v>4</v>
      </c>
      <c r="AS69" s="17">
        <v>0</v>
      </c>
      <c r="AT69" s="17">
        <v>0</v>
      </c>
      <c r="AU69" s="17">
        <v>96</v>
      </c>
      <c r="AV69" s="17">
        <v>6</v>
      </c>
      <c r="AW69" s="17">
        <v>974</v>
      </c>
      <c r="AX69" s="17">
        <v>151</v>
      </c>
      <c r="AY69" s="17">
        <v>1264</v>
      </c>
      <c r="AZ69" s="17">
        <v>226</v>
      </c>
      <c r="BA69" s="17">
        <v>358</v>
      </c>
      <c r="BB69" s="17">
        <v>19</v>
      </c>
      <c r="BC69" s="17">
        <v>30127</v>
      </c>
      <c r="BD69" s="17">
        <v>4</v>
      </c>
      <c r="BE69" s="17">
        <v>2</v>
      </c>
      <c r="BF69" s="17">
        <v>1</v>
      </c>
      <c r="BG69" s="17">
        <v>0</v>
      </c>
      <c r="BH69" s="17">
        <v>0</v>
      </c>
      <c r="BI69" s="17">
        <v>3122</v>
      </c>
      <c r="BJ69" s="17">
        <v>358</v>
      </c>
      <c r="BK69" s="17">
        <v>30127</v>
      </c>
      <c r="BL69" s="17">
        <v>488</v>
      </c>
      <c r="BM69" s="18">
        <v>110.75</v>
      </c>
      <c r="BN69" s="17">
        <v>42</v>
      </c>
    </row>
    <row r="70" spans="1:66" x14ac:dyDescent="0.2">
      <c r="A70" t="s">
        <v>81</v>
      </c>
      <c r="B70" s="17">
        <v>60338</v>
      </c>
      <c r="C70" s="17">
        <v>164524</v>
      </c>
      <c r="D70" s="17">
        <v>31167</v>
      </c>
      <c r="E70" s="17">
        <v>4381</v>
      </c>
      <c r="F70" s="17">
        <v>148</v>
      </c>
      <c r="G70" s="17">
        <v>4490</v>
      </c>
      <c r="H70" s="17">
        <v>398</v>
      </c>
      <c r="I70" s="17">
        <v>455776</v>
      </c>
      <c r="J70" s="17">
        <v>4166</v>
      </c>
      <c r="K70" s="17">
        <v>2194992</v>
      </c>
      <c r="L70" s="17">
        <v>48804</v>
      </c>
      <c r="M70" s="17">
        <v>6885690</v>
      </c>
      <c r="N70" s="17">
        <v>945</v>
      </c>
      <c r="O70" s="17">
        <v>1144023</v>
      </c>
      <c r="P70" s="17">
        <v>2654</v>
      </c>
      <c r="Q70" s="17">
        <v>94427</v>
      </c>
      <c r="R70" s="17">
        <v>1279</v>
      </c>
      <c r="S70" s="17">
        <v>267196</v>
      </c>
      <c r="T70" s="17">
        <v>1804</v>
      </c>
      <c r="U70" s="17">
        <v>24354</v>
      </c>
      <c r="V70" s="17">
        <v>1785</v>
      </c>
      <c r="W70" s="17">
        <v>675</v>
      </c>
      <c r="X70" s="17">
        <v>45</v>
      </c>
      <c r="Y70" s="17">
        <v>94232</v>
      </c>
      <c r="Z70" s="17">
        <v>48</v>
      </c>
      <c r="AA70" s="17">
        <v>10</v>
      </c>
      <c r="AB70" s="17">
        <v>1</v>
      </c>
      <c r="AC70" s="17">
        <v>0</v>
      </c>
      <c r="AD70" s="17">
        <v>0</v>
      </c>
      <c r="AE70" s="17">
        <v>10</v>
      </c>
      <c r="AF70" s="17">
        <v>7</v>
      </c>
      <c r="AG70" s="17">
        <v>195</v>
      </c>
      <c r="AH70" s="17">
        <v>55</v>
      </c>
      <c r="AI70" s="17">
        <v>3355</v>
      </c>
      <c r="AJ70" s="17">
        <v>599</v>
      </c>
      <c r="AK70" s="17">
        <v>772</v>
      </c>
      <c r="AL70" s="17">
        <v>76</v>
      </c>
      <c r="AM70" s="17">
        <v>0</v>
      </c>
      <c r="AN70" s="17">
        <v>0</v>
      </c>
      <c r="AO70" s="17">
        <v>0</v>
      </c>
      <c r="AP70" s="17">
        <v>0</v>
      </c>
      <c r="AQ70" s="17">
        <v>128</v>
      </c>
      <c r="AR70" s="17">
        <v>6</v>
      </c>
      <c r="AS70" s="17">
        <v>0</v>
      </c>
      <c r="AT70" s="17">
        <v>0</v>
      </c>
      <c r="AU70" s="17">
        <v>108</v>
      </c>
      <c r="AV70" s="17">
        <v>12</v>
      </c>
      <c r="AW70" s="17">
        <v>4801</v>
      </c>
      <c r="AX70" s="17">
        <v>691</v>
      </c>
      <c r="AY70" s="17">
        <v>6655</v>
      </c>
      <c r="AZ70" s="17">
        <v>342</v>
      </c>
      <c r="BA70" s="17">
        <v>1273</v>
      </c>
      <c r="BB70" s="17">
        <v>110</v>
      </c>
      <c r="BC70" s="17">
        <v>2379</v>
      </c>
      <c r="BD70" s="17">
        <v>10</v>
      </c>
      <c r="BE70" s="17">
        <v>102</v>
      </c>
      <c r="BF70" s="17">
        <v>21</v>
      </c>
      <c r="BG70" s="17">
        <v>0</v>
      </c>
      <c r="BH70" s="17">
        <v>0</v>
      </c>
      <c r="BI70" s="17">
        <v>16136</v>
      </c>
      <c r="BJ70" s="17">
        <v>1273</v>
      </c>
      <c r="BK70" s="17">
        <v>2379</v>
      </c>
      <c r="BL70" s="17">
        <v>1787</v>
      </c>
      <c r="BM70" s="18">
        <v>14091.5</v>
      </c>
      <c r="BN70" s="17">
        <v>5627</v>
      </c>
    </row>
    <row r="71" spans="1:66" x14ac:dyDescent="0.2">
      <c r="A71" t="s">
        <v>76</v>
      </c>
      <c r="B71" s="17">
        <v>3054</v>
      </c>
      <c r="C71" s="17">
        <v>2542</v>
      </c>
      <c r="D71" s="17">
        <v>311</v>
      </c>
      <c r="E71" s="17">
        <v>0</v>
      </c>
      <c r="F71" s="17">
        <v>0</v>
      </c>
      <c r="G71" s="17">
        <v>627</v>
      </c>
      <c r="H71" s="17">
        <v>95</v>
      </c>
      <c r="I71" s="17">
        <v>1058</v>
      </c>
      <c r="J71" s="17">
        <v>17</v>
      </c>
      <c r="K71" s="17">
        <v>91450</v>
      </c>
      <c r="L71" s="17">
        <v>2521</v>
      </c>
      <c r="M71" s="17">
        <v>45013</v>
      </c>
      <c r="N71" s="17">
        <v>7</v>
      </c>
      <c r="O71" s="17">
        <v>150578</v>
      </c>
      <c r="P71" s="17">
        <v>74</v>
      </c>
      <c r="Q71" s="17">
        <v>7666</v>
      </c>
      <c r="R71" s="17">
        <v>7</v>
      </c>
      <c r="S71" s="17">
        <v>5093</v>
      </c>
      <c r="T71" s="17">
        <v>33</v>
      </c>
      <c r="U71" s="17">
        <v>2537</v>
      </c>
      <c r="V71" s="17">
        <v>96</v>
      </c>
      <c r="W71" s="17">
        <v>98</v>
      </c>
      <c r="X71" s="17">
        <v>6</v>
      </c>
      <c r="Y71" s="17">
        <v>5870</v>
      </c>
      <c r="Z71" s="17">
        <v>4</v>
      </c>
      <c r="AA71" s="17">
        <v>0</v>
      </c>
      <c r="AB71" s="17">
        <v>0</v>
      </c>
      <c r="AC71" s="17">
        <v>6</v>
      </c>
      <c r="AD71" s="17">
        <v>1</v>
      </c>
      <c r="AE71" s="17">
        <v>161</v>
      </c>
      <c r="AF71" s="17">
        <v>26</v>
      </c>
      <c r="AG71" s="17">
        <v>74</v>
      </c>
      <c r="AH71" s="17">
        <v>11</v>
      </c>
      <c r="AI71" s="17">
        <v>214</v>
      </c>
      <c r="AJ71" s="17">
        <v>46</v>
      </c>
      <c r="AK71" s="17">
        <v>57</v>
      </c>
      <c r="AL71" s="17">
        <v>14</v>
      </c>
      <c r="AM71" s="17">
        <v>0</v>
      </c>
      <c r="AN71" s="17">
        <v>0</v>
      </c>
      <c r="AO71" s="17">
        <v>0</v>
      </c>
      <c r="AP71" s="17">
        <v>0</v>
      </c>
      <c r="AQ71" s="17">
        <v>17</v>
      </c>
      <c r="AR71" s="17">
        <v>2</v>
      </c>
      <c r="AS71" s="17">
        <v>0</v>
      </c>
      <c r="AT71" s="17">
        <v>0</v>
      </c>
      <c r="AU71" s="17">
        <v>17</v>
      </c>
      <c r="AV71" s="17">
        <v>1</v>
      </c>
      <c r="AW71" s="17">
        <v>289</v>
      </c>
      <c r="AX71" s="17">
        <v>45</v>
      </c>
      <c r="AY71" s="17">
        <v>2720</v>
      </c>
      <c r="AZ71" s="17">
        <v>347</v>
      </c>
      <c r="BA71" s="17">
        <v>3</v>
      </c>
      <c r="BB71" s="17">
        <v>1</v>
      </c>
      <c r="BC71" s="17">
        <v>10</v>
      </c>
      <c r="BD71" s="17">
        <v>1</v>
      </c>
      <c r="BE71" s="17">
        <v>30</v>
      </c>
      <c r="BF71" s="17">
        <v>3</v>
      </c>
      <c r="BG71" s="17">
        <v>0</v>
      </c>
      <c r="BH71" s="17">
        <v>0</v>
      </c>
      <c r="BI71" s="17">
        <v>3585</v>
      </c>
      <c r="BJ71" s="17">
        <v>3</v>
      </c>
      <c r="BK71" s="17">
        <v>10</v>
      </c>
      <c r="BL71" s="17">
        <v>473</v>
      </c>
      <c r="BM71" s="18">
        <v>27.5</v>
      </c>
      <c r="BN71" s="17">
        <v>14</v>
      </c>
    </row>
    <row r="72" spans="1:66" x14ac:dyDescent="0.2">
      <c r="A72" t="s">
        <v>78</v>
      </c>
      <c r="B72" s="17">
        <v>7101</v>
      </c>
      <c r="C72" s="17">
        <v>10073</v>
      </c>
      <c r="D72" s="17">
        <v>1203</v>
      </c>
      <c r="E72" s="17">
        <v>0</v>
      </c>
      <c r="F72" s="17">
        <v>0</v>
      </c>
      <c r="G72" s="17">
        <v>1716</v>
      </c>
      <c r="H72" s="17">
        <v>184</v>
      </c>
      <c r="I72" s="17">
        <v>15872</v>
      </c>
      <c r="J72" s="17">
        <v>183</v>
      </c>
      <c r="K72" s="17">
        <v>168058</v>
      </c>
      <c r="L72" s="17">
        <v>6043</v>
      </c>
      <c r="M72" s="17">
        <v>33812</v>
      </c>
      <c r="N72" s="17">
        <v>17</v>
      </c>
      <c r="O72" s="17">
        <v>132995</v>
      </c>
      <c r="P72" s="17">
        <v>669</v>
      </c>
      <c r="Q72" s="17">
        <v>147</v>
      </c>
      <c r="R72" s="17">
        <v>10</v>
      </c>
      <c r="S72" s="17">
        <v>13393</v>
      </c>
      <c r="T72" s="17">
        <v>106</v>
      </c>
      <c r="U72" s="17">
        <v>8132</v>
      </c>
      <c r="V72" s="17">
        <v>469</v>
      </c>
      <c r="W72" s="17">
        <v>144</v>
      </c>
      <c r="X72" s="17">
        <v>10</v>
      </c>
      <c r="Y72" s="17">
        <v>4658</v>
      </c>
      <c r="Z72" s="17">
        <v>10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22</v>
      </c>
      <c r="AH72" s="17">
        <v>5</v>
      </c>
      <c r="AI72" s="17">
        <v>387</v>
      </c>
      <c r="AJ72" s="17">
        <v>81</v>
      </c>
      <c r="AK72" s="17">
        <v>106</v>
      </c>
      <c r="AL72" s="17">
        <v>21</v>
      </c>
      <c r="AM72" s="17">
        <v>7</v>
      </c>
      <c r="AN72" s="17">
        <v>1</v>
      </c>
      <c r="AO72" s="17">
        <v>0</v>
      </c>
      <c r="AP72" s="17">
        <v>0</v>
      </c>
      <c r="AQ72" s="17">
        <v>14</v>
      </c>
      <c r="AR72" s="17">
        <v>3</v>
      </c>
      <c r="AS72" s="17">
        <v>0</v>
      </c>
      <c r="AT72" s="17">
        <v>0</v>
      </c>
      <c r="AU72" s="17">
        <v>2</v>
      </c>
      <c r="AV72" s="17">
        <v>1</v>
      </c>
      <c r="AW72" s="17">
        <v>273</v>
      </c>
      <c r="AX72" s="17">
        <v>34</v>
      </c>
      <c r="AY72" s="17">
        <v>2264</v>
      </c>
      <c r="AZ72" s="17">
        <v>467</v>
      </c>
      <c r="BA72" s="17">
        <v>198</v>
      </c>
      <c r="BB72" s="17">
        <v>18</v>
      </c>
      <c r="BC72" s="17">
        <v>735</v>
      </c>
      <c r="BD72" s="17">
        <v>5</v>
      </c>
      <c r="BE72" s="17">
        <v>43</v>
      </c>
      <c r="BF72" s="17">
        <v>4</v>
      </c>
      <c r="BG72" s="17">
        <v>0</v>
      </c>
      <c r="BH72" s="17">
        <v>0</v>
      </c>
      <c r="BI72" s="17">
        <v>3118</v>
      </c>
      <c r="BJ72" s="17">
        <v>198</v>
      </c>
      <c r="BK72" s="17">
        <v>735</v>
      </c>
      <c r="BL72" s="17">
        <v>580</v>
      </c>
      <c r="BM72" s="18">
        <v>432.25</v>
      </c>
      <c r="BN72" s="17">
        <v>176</v>
      </c>
    </row>
    <row r="73" spans="1:66" x14ac:dyDescent="0.2">
      <c r="A73" t="s">
        <v>77</v>
      </c>
      <c r="B73" s="17">
        <v>53652</v>
      </c>
      <c r="C73" s="17">
        <v>83713</v>
      </c>
      <c r="D73" s="17">
        <v>14195</v>
      </c>
      <c r="E73" s="17">
        <v>0</v>
      </c>
      <c r="F73" s="17">
        <v>0</v>
      </c>
      <c r="G73" s="17">
        <v>3114</v>
      </c>
      <c r="H73" s="17">
        <v>354</v>
      </c>
      <c r="I73" s="17">
        <v>194586</v>
      </c>
      <c r="J73" s="17">
        <v>1674</v>
      </c>
      <c r="K73" s="17">
        <v>1745201</v>
      </c>
      <c r="L73" s="17">
        <v>44403</v>
      </c>
      <c r="M73" s="17">
        <v>2095398</v>
      </c>
      <c r="N73" s="17">
        <v>411</v>
      </c>
      <c r="O73" s="17">
        <v>663431</v>
      </c>
      <c r="P73" s="17">
        <v>2293</v>
      </c>
      <c r="Q73" s="17">
        <v>9354</v>
      </c>
      <c r="R73" s="17">
        <v>176</v>
      </c>
      <c r="S73" s="17">
        <v>266144</v>
      </c>
      <c r="T73" s="17">
        <v>1861</v>
      </c>
      <c r="U73" s="17">
        <v>21227</v>
      </c>
      <c r="V73" s="17">
        <v>831</v>
      </c>
      <c r="W73" s="17">
        <v>512</v>
      </c>
      <c r="X73" s="17">
        <v>40</v>
      </c>
      <c r="Y73" s="17">
        <v>72721</v>
      </c>
      <c r="Z73" s="17">
        <v>41</v>
      </c>
      <c r="AA73" s="17">
        <v>0</v>
      </c>
      <c r="AB73" s="17">
        <v>0</v>
      </c>
      <c r="AC73" s="17">
        <v>0</v>
      </c>
      <c r="AD73" s="17">
        <v>0</v>
      </c>
      <c r="AE73" s="17">
        <v>4</v>
      </c>
      <c r="AF73" s="17">
        <v>2</v>
      </c>
      <c r="AG73" s="17">
        <v>233</v>
      </c>
      <c r="AH73" s="17">
        <v>76</v>
      </c>
      <c r="AI73" s="17">
        <v>2611</v>
      </c>
      <c r="AJ73" s="17">
        <v>424</v>
      </c>
      <c r="AK73" s="17">
        <v>359</v>
      </c>
      <c r="AL73" s="17">
        <v>41</v>
      </c>
      <c r="AM73" s="17">
        <v>5</v>
      </c>
      <c r="AN73" s="17">
        <v>2</v>
      </c>
      <c r="AO73" s="17">
        <v>5</v>
      </c>
      <c r="AP73" s="17">
        <v>2</v>
      </c>
      <c r="AQ73" s="17">
        <v>168</v>
      </c>
      <c r="AR73" s="17">
        <v>17</v>
      </c>
      <c r="AS73" s="17">
        <v>0</v>
      </c>
      <c r="AT73" s="17">
        <v>0</v>
      </c>
      <c r="AU73" s="17">
        <v>104</v>
      </c>
      <c r="AV73" s="17">
        <v>13</v>
      </c>
      <c r="AW73" s="17">
        <v>3323</v>
      </c>
      <c r="AX73" s="17">
        <v>620</v>
      </c>
      <c r="AY73" s="17">
        <v>1756</v>
      </c>
      <c r="AZ73" s="17">
        <v>305</v>
      </c>
      <c r="BA73" s="17">
        <v>650</v>
      </c>
      <c r="BB73" s="17">
        <v>29</v>
      </c>
      <c r="BC73" s="17">
        <v>12361</v>
      </c>
      <c r="BD73" s="17">
        <v>28</v>
      </c>
      <c r="BE73" s="17">
        <v>166</v>
      </c>
      <c r="BF73" s="17">
        <v>12</v>
      </c>
      <c r="BG73" s="17">
        <v>0</v>
      </c>
      <c r="BH73" s="17">
        <v>0</v>
      </c>
      <c r="BI73" s="17">
        <v>8734</v>
      </c>
      <c r="BJ73" s="17">
        <v>650</v>
      </c>
      <c r="BK73" s="17">
        <v>12361</v>
      </c>
      <c r="BL73" s="17">
        <v>1350</v>
      </c>
      <c r="BM73" s="18">
        <v>758.25</v>
      </c>
      <c r="BN73" s="17">
        <v>171</v>
      </c>
    </row>
    <row r="74" spans="1:66" x14ac:dyDescent="0.2">
      <c r="A74" t="s">
        <v>86</v>
      </c>
      <c r="B74" s="17">
        <v>54557</v>
      </c>
      <c r="C74" s="17">
        <v>99403</v>
      </c>
      <c r="D74" s="17">
        <v>23413</v>
      </c>
      <c r="E74" s="17">
        <v>3</v>
      </c>
      <c r="F74" s="17">
        <v>1</v>
      </c>
      <c r="G74" s="17">
        <v>2321</v>
      </c>
      <c r="H74" s="17">
        <v>436</v>
      </c>
      <c r="I74" s="17">
        <v>7541</v>
      </c>
      <c r="J74" s="17">
        <v>133</v>
      </c>
      <c r="K74" s="17">
        <v>998422</v>
      </c>
      <c r="L74" s="17">
        <v>44856</v>
      </c>
      <c r="M74" s="17">
        <v>122375</v>
      </c>
      <c r="N74" s="17">
        <v>143</v>
      </c>
      <c r="O74" s="17">
        <v>40160</v>
      </c>
      <c r="P74" s="17">
        <v>798</v>
      </c>
      <c r="Q74" s="17">
        <v>6858</v>
      </c>
      <c r="R74" s="17">
        <v>258</v>
      </c>
      <c r="S74" s="17">
        <v>17966</v>
      </c>
      <c r="T74" s="17">
        <v>857</v>
      </c>
      <c r="U74" s="17">
        <v>50008</v>
      </c>
      <c r="V74" s="17">
        <v>9826</v>
      </c>
      <c r="W74" s="17">
        <v>3673</v>
      </c>
      <c r="X74" s="17">
        <v>607</v>
      </c>
      <c r="Y74" s="17">
        <v>19045</v>
      </c>
      <c r="Z74" s="17">
        <v>70</v>
      </c>
      <c r="AA74" s="17">
        <v>10</v>
      </c>
      <c r="AB74" s="17">
        <v>1</v>
      </c>
      <c r="AC74" s="17">
        <v>0</v>
      </c>
      <c r="AD74" s="17">
        <v>0</v>
      </c>
      <c r="AE74" s="17">
        <v>19</v>
      </c>
      <c r="AF74" s="17">
        <v>9</v>
      </c>
      <c r="AG74" s="17">
        <v>285</v>
      </c>
      <c r="AH74" s="17">
        <v>38</v>
      </c>
      <c r="AI74" s="17">
        <v>2289</v>
      </c>
      <c r="AJ74" s="17">
        <v>551</v>
      </c>
      <c r="AK74" s="17">
        <v>486</v>
      </c>
      <c r="AL74" s="17">
        <v>60</v>
      </c>
      <c r="AM74" s="17">
        <v>0</v>
      </c>
      <c r="AN74" s="17">
        <v>0</v>
      </c>
      <c r="AO74" s="17">
        <v>3</v>
      </c>
      <c r="AP74" s="17">
        <v>1</v>
      </c>
      <c r="AQ74" s="17">
        <v>30</v>
      </c>
      <c r="AR74" s="17">
        <v>5</v>
      </c>
      <c r="AS74" s="17">
        <v>0</v>
      </c>
      <c r="AT74" s="17">
        <v>0</v>
      </c>
      <c r="AU74" s="17">
        <v>507</v>
      </c>
      <c r="AV74" s="17">
        <v>7</v>
      </c>
      <c r="AW74" s="17">
        <v>11254</v>
      </c>
      <c r="AX74" s="17">
        <v>1434</v>
      </c>
      <c r="AY74" s="17">
        <v>2673</v>
      </c>
      <c r="AZ74" s="17">
        <v>372</v>
      </c>
      <c r="BA74" s="17">
        <v>737</v>
      </c>
      <c r="BB74" s="17">
        <v>19</v>
      </c>
      <c r="BC74" s="17">
        <v>0</v>
      </c>
      <c r="BD74" s="17">
        <v>0</v>
      </c>
      <c r="BE74" s="17">
        <v>359</v>
      </c>
      <c r="BF74" s="17">
        <v>44</v>
      </c>
      <c r="BG74" s="17">
        <v>0</v>
      </c>
      <c r="BH74" s="17">
        <v>0</v>
      </c>
      <c r="BI74" s="17">
        <v>17915</v>
      </c>
      <c r="BJ74" s="17">
        <v>737</v>
      </c>
      <c r="BK74" s="17">
        <v>0</v>
      </c>
      <c r="BL74" s="17">
        <v>2342</v>
      </c>
      <c r="BM74" s="18">
        <v>1427.25</v>
      </c>
      <c r="BN74" s="17">
        <v>871</v>
      </c>
    </row>
    <row r="75" spans="1:66" x14ac:dyDescent="0.2">
      <c r="A75" t="s">
        <v>84</v>
      </c>
      <c r="B75" s="17">
        <v>38341</v>
      </c>
      <c r="C75" s="17">
        <v>68382</v>
      </c>
      <c r="D75" s="17">
        <v>18264</v>
      </c>
      <c r="E75" s="17">
        <v>68</v>
      </c>
      <c r="F75" s="17">
        <v>1</v>
      </c>
      <c r="G75" s="17">
        <v>960</v>
      </c>
      <c r="H75" s="17">
        <v>210</v>
      </c>
      <c r="I75" s="17">
        <v>4596</v>
      </c>
      <c r="J75" s="17">
        <v>98</v>
      </c>
      <c r="K75" s="17">
        <v>780744</v>
      </c>
      <c r="L75" s="17">
        <v>30928</v>
      </c>
      <c r="M75" s="17">
        <v>258409</v>
      </c>
      <c r="N75" s="17">
        <v>129</v>
      </c>
      <c r="O75" s="17">
        <v>29854</v>
      </c>
      <c r="P75" s="17">
        <v>663</v>
      </c>
      <c r="Q75" s="17">
        <v>16294</v>
      </c>
      <c r="R75" s="17">
        <v>466</v>
      </c>
      <c r="S75" s="17">
        <v>47004</v>
      </c>
      <c r="T75" s="17">
        <v>1309</v>
      </c>
      <c r="U75" s="17">
        <v>51124</v>
      </c>
      <c r="V75" s="17">
        <v>9855</v>
      </c>
      <c r="W75" s="17">
        <v>17117</v>
      </c>
      <c r="X75" s="17">
        <v>3621</v>
      </c>
      <c r="Y75" s="17">
        <v>44380</v>
      </c>
      <c r="Z75" s="17">
        <v>39</v>
      </c>
      <c r="AA75" s="17">
        <v>0</v>
      </c>
      <c r="AB75" s="17">
        <v>0</v>
      </c>
      <c r="AC75" s="17">
        <v>0</v>
      </c>
      <c r="AD75" s="17">
        <v>0</v>
      </c>
      <c r="AE75" s="17">
        <v>2</v>
      </c>
      <c r="AF75" s="17">
        <v>2</v>
      </c>
      <c r="AG75" s="17">
        <v>139</v>
      </c>
      <c r="AH75" s="17">
        <v>49</v>
      </c>
      <c r="AI75" s="17">
        <v>1916</v>
      </c>
      <c r="AJ75" s="17">
        <v>442</v>
      </c>
      <c r="AK75" s="17">
        <v>353</v>
      </c>
      <c r="AL75" s="17">
        <v>52</v>
      </c>
      <c r="AM75" s="17">
        <v>21</v>
      </c>
      <c r="AN75" s="17">
        <v>3</v>
      </c>
      <c r="AO75" s="17">
        <v>0</v>
      </c>
      <c r="AP75" s="17">
        <v>0</v>
      </c>
      <c r="AQ75" s="17">
        <v>14</v>
      </c>
      <c r="AR75" s="17">
        <v>4</v>
      </c>
      <c r="AS75" s="17">
        <v>0</v>
      </c>
      <c r="AT75" s="17">
        <v>0</v>
      </c>
      <c r="AU75" s="17">
        <v>0</v>
      </c>
      <c r="AV75" s="17">
        <v>0</v>
      </c>
      <c r="AW75" s="17">
        <v>21005</v>
      </c>
      <c r="AX75" s="17">
        <v>2126</v>
      </c>
      <c r="AY75" s="17">
        <v>5673</v>
      </c>
      <c r="AZ75" s="17">
        <v>768</v>
      </c>
      <c r="BA75" s="17">
        <v>321</v>
      </c>
      <c r="BB75" s="17">
        <v>11</v>
      </c>
      <c r="BC75" s="17">
        <v>0</v>
      </c>
      <c r="BD75" s="17">
        <v>0</v>
      </c>
      <c r="BE75" s="17">
        <v>186</v>
      </c>
      <c r="BF75" s="17">
        <v>24</v>
      </c>
      <c r="BG75" s="17">
        <v>0</v>
      </c>
      <c r="BH75" s="17">
        <v>0</v>
      </c>
      <c r="BI75" s="17">
        <v>29309</v>
      </c>
      <c r="BJ75" s="17">
        <v>321</v>
      </c>
      <c r="BK75" s="17">
        <v>0</v>
      </c>
      <c r="BL75" s="17">
        <v>3297</v>
      </c>
      <c r="BM75" s="18">
        <v>768.75</v>
      </c>
      <c r="BN75" s="17">
        <v>414</v>
      </c>
    </row>
    <row r="76" spans="1:66" x14ac:dyDescent="0.2">
      <c r="A76" t="s">
        <v>85</v>
      </c>
      <c r="B76" s="17">
        <v>45495</v>
      </c>
      <c r="C76" s="17">
        <v>59058</v>
      </c>
      <c r="D76" s="17">
        <v>17576</v>
      </c>
      <c r="E76" s="17">
        <v>11</v>
      </c>
      <c r="F76" s="17">
        <v>1</v>
      </c>
      <c r="G76" s="17">
        <v>1723</v>
      </c>
      <c r="H76" s="17">
        <v>329</v>
      </c>
      <c r="I76" s="17">
        <v>5101</v>
      </c>
      <c r="J76" s="17">
        <v>105</v>
      </c>
      <c r="K76" s="17">
        <v>844412</v>
      </c>
      <c r="L76" s="17">
        <v>37450</v>
      </c>
      <c r="M76" s="17">
        <v>82364</v>
      </c>
      <c r="N76" s="17">
        <v>679</v>
      </c>
      <c r="O76" s="17">
        <v>77514</v>
      </c>
      <c r="P76" s="17">
        <v>492</v>
      </c>
      <c r="Q76" s="17">
        <v>14532</v>
      </c>
      <c r="R76" s="17">
        <v>902</v>
      </c>
      <c r="S76" s="17">
        <v>23657</v>
      </c>
      <c r="T76" s="17">
        <v>1223</v>
      </c>
      <c r="U76" s="17">
        <v>67317</v>
      </c>
      <c r="V76" s="17">
        <v>13513</v>
      </c>
      <c r="W76" s="17">
        <v>3731</v>
      </c>
      <c r="X76" s="17">
        <v>720</v>
      </c>
      <c r="Y76" s="17">
        <v>47620</v>
      </c>
      <c r="Z76" s="17">
        <v>42</v>
      </c>
      <c r="AA76" s="17">
        <v>9</v>
      </c>
      <c r="AB76" s="17">
        <v>1</v>
      </c>
      <c r="AC76" s="17">
        <v>0</v>
      </c>
      <c r="AD76" s="17">
        <v>0</v>
      </c>
      <c r="AE76" s="17">
        <v>4</v>
      </c>
      <c r="AF76" s="17">
        <v>4</v>
      </c>
      <c r="AG76" s="17">
        <v>127</v>
      </c>
      <c r="AH76" s="17">
        <v>53</v>
      </c>
      <c r="AI76" s="17">
        <v>1716</v>
      </c>
      <c r="AJ76" s="17">
        <v>447</v>
      </c>
      <c r="AK76" s="17">
        <v>418</v>
      </c>
      <c r="AL76" s="17">
        <v>58</v>
      </c>
      <c r="AM76" s="17">
        <v>12</v>
      </c>
      <c r="AN76" s="17">
        <v>3</v>
      </c>
      <c r="AO76" s="17">
        <v>7</v>
      </c>
      <c r="AP76" s="17">
        <v>1</v>
      </c>
      <c r="AQ76" s="17">
        <v>89</v>
      </c>
      <c r="AR76" s="17">
        <v>8</v>
      </c>
      <c r="AS76" s="17">
        <v>0</v>
      </c>
      <c r="AT76" s="17">
        <v>0</v>
      </c>
      <c r="AU76" s="17">
        <v>2</v>
      </c>
      <c r="AV76" s="17">
        <v>1</v>
      </c>
      <c r="AW76" s="17">
        <v>13190</v>
      </c>
      <c r="AX76" s="17">
        <v>2650</v>
      </c>
      <c r="AY76" s="17">
        <v>9973</v>
      </c>
      <c r="AZ76" s="17">
        <v>1460</v>
      </c>
      <c r="BA76" s="17">
        <v>106</v>
      </c>
      <c r="BB76" s="17">
        <v>10</v>
      </c>
      <c r="BC76" s="17">
        <v>0</v>
      </c>
      <c r="BD76" s="17">
        <v>0</v>
      </c>
      <c r="BE76" s="17">
        <v>340</v>
      </c>
      <c r="BF76" s="17">
        <v>14</v>
      </c>
      <c r="BG76" s="17">
        <v>0</v>
      </c>
      <c r="BH76" s="17">
        <v>0</v>
      </c>
      <c r="BI76" s="17">
        <v>25887</v>
      </c>
      <c r="BJ76" s="17">
        <v>106</v>
      </c>
      <c r="BK76" s="17">
        <v>0</v>
      </c>
      <c r="BL76" s="17">
        <v>3804</v>
      </c>
      <c r="BM76" s="18">
        <v>2432</v>
      </c>
      <c r="BN76" s="17">
        <v>1986</v>
      </c>
    </row>
    <row r="77" spans="1:66" x14ac:dyDescent="0.2">
      <c r="A77" t="s">
        <v>82</v>
      </c>
      <c r="B77" s="17">
        <v>60448</v>
      </c>
      <c r="C77" s="17">
        <v>175666</v>
      </c>
      <c r="D77" s="17">
        <v>27749</v>
      </c>
      <c r="E77" s="17">
        <v>2581</v>
      </c>
      <c r="F77" s="17">
        <v>13</v>
      </c>
      <c r="G77" s="17">
        <v>6281</v>
      </c>
      <c r="H77" s="17">
        <v>368</v>
      </c>
      <c r="I77" s="17">
        <v>73965</v>
      </c>
      <c r="J77" s="17">
        <v>715</v>
      </c>
      <c r="K77" s="17">
        <v>1700691</v>
      </c>
      <c r="L77" s="17">
        <v>45931</v>
      </c>
      <c r="M77" s="17">
        <v>3153574</v>
      </c>
      <c r="N77" s="17">
        <v>798</v>
      </c>
      <c r="O77" s="17">
        <v>2010308</v>
      </c>
      <c r="P77" s="17">
        <v>2206</v>
      </c>
      <c r="Q77" s="17">
        <v>55368</v>
      </c>
      <c r="R77" s="17">
        <v>790</v>
      </c>
      <c r="S77" s="17">
        <v>353691</v>
      </c>
      <c r="T77" s="17">
        <v>1810</v>
      </c>
      <c r="U77" s="17">
        <v>58465</v>
      </c>
      <c r="V77" s="17">
        <v>5941</v>
      </c>
      <c r="W77" s="17">
        <v>2239</v>
      </c>
      <c r="X77" s="17">
        <v>230</v>
      </c>
      <c r="Y77" s="17">
        <v>207759</v>
      </c>
      <c r="Z77" s="17">
        <v>72</v>
      </c>
      <c r="AA77" s="17">
        <v>5</v>
      </c>
      <c r="AB77" s="17">
        <v>1</v>
      </c>
      <c r="AC77" s="17">
        <v>0</v>
      </c>
      <c r="AD77" s="17">
        <v>0</v>
      </c>
      <c r="AE77" s="17">
        <v>0</v>
      </c>
      <c r="AF77" s="17">
        <v>0</v>
      </c>
      <c r="AG77" s="17">
        <v>210</v>
      </c>
      <c r="AH77" s="17">
        <v>85</v>
      </c>
      <c r="AI77" s="17">
        <v>3884</v>
      </c>
      <c r="AJ77" s="17">
        <v>577</v>
      </c>
      <c r="AK77" s="17">
        <v>2476</v>
      </c>
      <c r="AL77" s="17">
        <v>337</v>
      </c>
      <c r="AM77" s="17">
        <v>20</v>
      </c>
      <c r="AN77" s="17">
        <v>5</v>
      </c>
      <c r="AO77" s="17">
        <v>2</v>
      </c>
      <c r="AP77" s="17">
        <v>1</v>
      </c>
      <c r="AQ77" s="17">
        <v>66</v>
      </c>
      <c r="AR77" s="17">
        <v>10</v>
      </c>
      <c r="AS77" s="17">
        <v>0</v>
      </c>
      <c r="AT77" s="17">
        <v>0</v>
      </c>
      <c r="AU77" s="17">
        <v>565</v>
      </c>
      <c r="AV77" s="17">
        <v>30</v>
      </c>
      <c r="AW77" s="17">
        <v>9355</v>
      </c>
      <c r="AX77" s="17">
        <v>548</v>
      </c>
      <c r="AY77" s="17">
        <v>6708</v>
      </c>
      <c r="AZ77" s="17">
        <v>390</v>
      </c>
      <c r="BA77" s="17">
        <v>6517</v>
      </c>
      <c r="BB77" s="17">
        <v>223</v>
      </c>
      <c r="BC77" s="17">
        <v>638</v>
      </c>
      <c r="BD77" s="17">
        <v>9</v>
      </c>
      <c r="BE77" s="17">
        <v>587</v>
      </c>
      <c r="BF77" s="17">
        <v>19</v>
      </c>
      <c r="BG77" s="17">
        <v>0</v>
      </c>
      <c r="BH77" s="17">
        <v>0</v>
      </c>
      <c r="BI77" s="17">
        <v>23878</v>
      </c>
      <c r="BJ77" s="17">
        <v>6517</v>
      </c>
      <c r="BK77" s="17">
        <v>638</v>
      </c>
      <c r="BL77" s="17">
        <v>2054</v>
      </c>
      <c r="BM77" s="18">
        <v>5063.25</v>
      </c>
      <c r="BN77" s="17">
        <v>1686</v>
      </c>
    </row>
    <row r="78" spans="1:66" x14ac:dyDescent="0.2">
      <c r="A78" t="s">
        <v>83</v>
      </c>
      <c r="B78" s="17">
        <v>23372</v>
      </c>
      <c r="C78" s="17">
        <v>34243</v>
      </c>
      <c r="D78" s="17">
        <v>8190</v>
      </c>
      <c r="E78" s="17">
        <v>0</v>
      </c>
      <c r="F78" s="17">
        <v>0</v>
      </c>
      <c r="G78" s="17">
        <v>146</v>
      </c>
      <c r="H78" s="17">
        <v>37</v>
      </c>
      <c r="I78" s="17">
        <v>12080</v>
      </c>
      <c r="J78" s="17">
        <v>73</v>
      </c>
      <c r="K78" s="17">
        <v>451850</v>
      </c>
      <c r="L78" s="17">
        <v>19240</v>
      </c>
      <c r="M78" s="17">
        <v>1075447</v>
      </c>
      <c r="N78" s="17">
        <v>57</v>
      </c>
      <c r="O78" s="17">
        <v>280920</v>
      </c>
      <c r="P78" s="17">
        <v>381</v>
      </c>
      <c r="Q78" s="17">
        <v>3403</v>
      </c>
      <c r="R78" s="17">
        <v>148</v>
      </c>
      <c r="S78" s="17">
        <v>16295</v>
      </c>
      <c r="T78" s="17">
        <v>517</v>
      </c>
      <c r="U78" s="17">
        <v>28798</v>
      </c>
      <c r="V78" s="17">
        <v>4996</v>
      </c>
      <c r="W78" s="17">
        <v>717</v>
      </c>
      <c r="X78" s="17">
        <v>86</v>
      </c>
      <c r="Y78" s="17">
        <v>28368</v>
      </c>
      <c r="Z78" s="17">
        <v>26</v>
      </c>
      <c r="AA78" s="17">
        <v>0</v>
      </c>
      <c r="AB78" s="17">
        <v>0</v>
      </c>
      <c r="AC78" s="17">
        <v>0</v>
      </c>
      <c r="AD78" s="17">
        <v>0</v>
      </c>
      <c r="AE78" s="17">
        <v>4</v>
      </c>
      <c r="AF78" s="17">
        <v>1</v>
      </c>
      <c r="AG78" s="17">
        <v>99</v>
      </c>
      <c r="AH78" s="17">
        <v>39</v>
      </c>
      <c r="AI78" s="17">
        <v>702</v>
      </c>
      <c r="AJ78" s="17">
        <v>167</v>
      </c>
      <c r="AK78" s="17">
        <v>194</v>
      </c>
      <c r="AL78" s="17">
        <v>27</v>
      </c>
      <c r="AM78" s="17">
        <v>0</v>
      </c>
      <c r="AN78" s="17">
        <v>0</v>
      </c>
      <c r="AO78" s="17">
        <v>0</v>
      </c>
      <c r="AP78" s="17">
        <v>0</v>
      </c>
      <c r="AQ78" s="17">
        <v>17</v>
      </c>
      <c r="AR78" s="17">
        <v>4</v>
      </c>
      <c r="AS78" s="17">
        <v>0</v>
      </c>
      <c r="AT78" s="17">
        <v>0</v>
      </c>
      <c r="AU78" s="17">
        <v>11</v>
      </c>
      <c r="AV78" s="17">
        <v>4</v>
      </c>
      <c r="AW78" s="17">
        <v>2406</v>
      </c>
      <c r="AX78" s="17">
        <v>590</v>
      </c>
      <c r="AY78" s="17">
        <v>834</v>
      </c>
      <c r="AZ78" s="17">
        <v>173</v>
      </c>
      <c r="BA78" s="17">
        <v>659</v>
      </c>
      <c r="BB78" s="17">
        <v>56</v>
      </c>
      <c r="BC78" s="17">
        <v>10</v>
      </c>
      <c r="BD78" s="17">
        <v>1</v>
      </c>
      <c r="BE78" s="17">
        <v>130</v>
      </c>
      <c r="BF78" s="17">
        <v>7</v>
      </c>
      <c r="BG78" s="17">
        <v>0</v>
      </c>
      <c r="BH78" s="17">
        <v>0</v>
      </c>
      <c r="BI78" s="17">
        <v>4397</v>
      </c>
      <c r="BJ78" s="17">
        <v>659</v>
      </c>
      <c r="BK78" s="17">
        <v>10</v>
      </c>
      <c r="BL78" s="17">
        <v>1020</v>
      </c>
      <c r="BM78" s="18">
        <v>756</v>
      </c>
      <c r="BN78" s="17">
        <v>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3.2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173</v>
      </c>
    </row>
    <row r="3" spans="1:24" ht="21" x14ac:dyDescent="0.2">
      <c r="A3" s="20" t="s">
        <v>87</v>
      </c>
      <c r="B3" s="21" t="s">
        <v>88</v>
      </c>
      <c r="C3" s="19" t="s">
        <v>89</v>
      </c>
      <c r="D3" s="19"/>
      <c r="E3" s="19" t="s">
        <v>90</v>
      </c>
      <c r="F3" s="19"/>
      <c r="G3" s="19" t="s">
        <v>91</v>
      </c>
      <c r="H3" s="19"/>
      <c r="I3" s="19" t="s">
        <v>92</v>
      </c>
      <c r="J3" s="19"/>
      <c r="K3" s="19" t="s">
        <v>116</v>
      </c>
      <c r="L3" s="19"/>
      <c r="M3" s="19" t="s">
        <v>101</v>
      </c>
      <c r="N3" s="19"/>
      <c r="O3" s="19" t="s">
        <v>102</v>
      </c>
      <c r="P3" s="19"/>
      <c r="Q3" s="19" t="s">
        <v>104</v>
      </c>
      <c r="R3" s="19"/>
      <c r="S3" s="19" t="s">
        <v>103</v>
      </c>
      <c r="T3" s="19"/>
      <c r="U3" s="19" t="s">
        <v>93</v>
      </c>
      <c r="V3" s="19"/>
      <c r="W3" s="19" t="s">
        <v>94</v>
      </c>
      <c r="X3" s="19"/>
    </row>
    <row r="4" spans="1:24" s="4" customFormat="1" ht="43.5" customHeight="1" x14ac:dyDescent="0.2">
      <c r="A4" s="20"/>
      <c r="B4" s="21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18.75" x14ac:dyDescent="0.2">
      <c r="A5" s="12" t="s">
        <v>0</v>
      </c>
      <c r="B5" s="13">
        <f>SUM(B6,B16,B26,B35,B48,B57,B67,B76,B86)</f>
        <v>3559525</v>
      </c>
      <c r="C5" s="13">
        <f t="shared" ref="C5:X5" si="0">SUM(C6,C16,C26,C35,C48,C57,C67,C76,C86)</f>
        <v>9661922</v>
      </c>
      <c r="D5" s="13">
        <f t="shared" si="0"/>
        <v>1427508</v>
      </c>
      <c r="E5" s="13">
        <f t="shared" si="0"/>
        <v>788244</v>
      </c>
      <c r="F5" s="13">
        <f t="shared" si="0"/>
        <v>22937</v>
      </c>
      <c r="G5" s="13">
        <f t="shared" si="0"/>
        <v>1783346</v>
      </c>
      <c r="H5" s="13">
        <f t="shared" si="0"/>
        <v>310921</v>
      </c>
      <c r="I5" s="13">
        <f t="shared" si="0"/>
        <v>11309655</v>
      </c>
      <c r="J5" s="13">
        <f t="shared" si="0"/>
        <v>150131</v>
      </c>
      <c r="K5" s="13">
        <f t="shared" ref="K5:L5" si="1">SUM(K6,K16,K26,K35,K48,K57,K67,K76,K86)</f>
        <v>116324244</v>
      </c>
      <c r="L5" s="13">
        <f t="shared" si="1"/>
        <v>2785817</v>
      </c>
      <c r="M5" s="13">
        <f t="shared" ref="M5:N5" si="2">SUM(M6,M16,M26,M35,M48,M57,M67,M76,M86)</f>
        <v>333260275</v>
      </c>
      <c r="N5" s="13">
        <f t="shared" si="2"/>
        <v>37307</v>
      </c>
      <c r="O5" s="13">
        <f t="shared" si="0"/>
        <v>72854731</v>
      </c>
      <c r="P5" s="13">
        <f t="shared" si="0"/>
        <v>146327</v>
      </c>
      <c r="Q5" s="13">
        <f t="shared" si="0"/>
        <v>7865798</v>
      </c>
      <c r="R5" s="13">
        <f t="shared" si="0"/>
        <v>30580</v>
      </c>
      <c r="S5" s="13">
        <f t="shared" ref="S5:T5" si="3">SUM(S6,S16,S26,S35,S48,S57,S67,S76,S86)</f>
        <v>17236649</v>
      </c>
      <c r="T5" s="13">
        <f t="shared" si="3"/>
        <v>82359</v>
      </c>
      <c r="U5" s="13">
        <f t="shared" si="0"/>
        <v>1561400</v>
      </c>
      <c r="V5" s="13">
        <f t="shared" si="0"/>
        <v>92831</v>
      </c>
      <c r="W5" s="13">
        <f t="shared" si="0"/>
        <v>134589</v>
      </c>
      <c r="X5" s="13">
        <f t="shared" si="0"/>
        <v>8625</v>
      </c>
    </row>
    <row r="6" spans="1:24" ht="18.75" x14ac:dyDescent="0.2">
      <c r="A6" s="9" t="s">
        <v>1</v>
      </c>
      <c r="B6" s="8">
        <f>SUM(B7:B15)</f>
        <v>118306</v>
      </c>
      <c r="C6" s="8">
        <f t="shared" ref="C6:X6" si="4">SUM(C7:C15)</f>
        <v>203219</v>
      </c>
      <c r="D6" s="8">
        <f t="shared" si="4"/>
        <v>14502</v>
      </c>
      <c r="E6" s="8">
        <f t="shared" si="4"/>
        <v>270003</v>
      </c>
      <c r="F6" s="8">
        <f t="shared" si="4"/>
        <v>7621</v>
      </c>
      <c r="G6" s="8">
        <f t="shared" si="4"/>
        <v>36551</v>
      </c>
      <c r="H6" s="8">
        <f t="shared" si="4"/>
        <v>2866</v>
      </c>
      <c r="I6" s="8">
        <f t="shared" si="4"/>
        <v>1003052</v>
      </c>
      <c r="J6" s="8">
        <f t="shared" si="4"/>
        <v>2785</v>
      </c>
      <c r="K6" s="8">
        <f t="shared" ref="K6:L6" si="5">SUM(K7:K15)</f>
        <v>4643346</v>
      </c>
      <c r="L6" s="8">
        <f t="shared" si="5"/>
        <v>92632</v>
      </c>
      <c r="M6" s="8">
        <f t="shared" ref="M6:N6" si="6">SUM(M7:M15)</f>
        <v>96720773</v>
      </c>
      <c r="N6" s="8">
        <f t="shared" si="6"/>
        <v>1281</v>
      </c>
      <c r="O6" s="8">
        <f t="shared" si="4"/>
        <v>7335242</v>
      </c>
      <c r="P6" s="8">
        <f t="shared" si="4"/>
        <v>9949</v>
      </c>
      <c r="Q6" s="8">
        <f t="shared" si="4"/>
        <v>1264156</v>
      </c>
      <c r="R6" s="8">
        <f t="shared" si="4"/>
        <v>1304</v>
      </c>
      <c r="S6" s="8">
        <f t="shared" ref="S6:T6" si="7">SUM(S7:S15)</f>
        <v>4346778</v>
      </c>
      <c r="T6" s="8">
        <f t="shared" si="7"/>
        <v>7532</v>
      </c>
      <c r="U6" s="8">
        <f t="shared" si="4"/>
        <v>203184</v>
      </c>
      <c r="V6" s="8">
        <f t="shared" si="4"/>
        <v>6642</v>
      </c>
      <c r="W6" s="8">
        <f t="shared" si="4"/>
        <v>14248</v>
      </c>
      <c r="X6" s="8">
        <f t="shared" si="4"/>
        <v>502</v>
      </c>
    </row>
    <row r="7" spans="1:24" ht="18.75" x14ac:dyDescent="0.2">
      <c r="A7" s="5" t="s">
        <v>10</v>
      </c>
      <c r="B7" s="6">
        <f>VLOOKUP($A$7:$A$91,dt!$A$2:$R$78,2,FALSE)</f>
        <v>4830</v>
      </c>
      <c r="C7" s="6">
        <f>VLOOKUP($A$7:$A$91,dt!$A$2:$R$78,3,FALSE)</f>
        <v>5259</v>
      </c>
      <c r="D7" s="6">
        <f>VLOOKUP($A$7:$A$91,dt!$A$2:$R$78,4,FALSE)</f>
        <v>636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270</v>
      </c>
      <c r="H7" s="6">
        <f>VLOOKUP($A$7:$A$91,dt!$A$2:$R$78,8,FALSE)</f>
        <v>50</v>
      </c>
      <c r="I7" s="6">
        <f>VLOOKUP($A$7:$A$91,dt!$A$2:$R$78,9,FALSE)</f>
        <v>44</v>
      </c>
      <c r="J7" s="6">
        <f>VLOOKUP($A$7:$A$91,dt!$A$2:$R$78,10,FALSE)</f>
        <v>6</v>
      </c>
      <c r="K7" s="6">
        <f>VLOOKUP($A$7:$A$91,dt!$A$2:$R$78,11,FALSE)</f>
        <v>112898</v>
      </c>
      <c r="L7" s="6">
        <f>VLOOKUP($A$7:$A$91,dt!$A$2:$R$78,12,FALSE)</f>
        <v>3845</v>
      </c>
      <c r="M7" s="6">
        <f>VLOOKUP($A$7:$A$91,dt!$A$2:$R$78,13,FALSE)</f>
        <v>34922</v>
      </c>
      <c r="N7" s="6">
        <f>VLOOKUP($A$7:$A$91,dt!$A$2:$R$78,14,FALSE)</f>
        <v>214</v>
      </c>
      <c r="O7" s="6">
        <f>VLOOKUP($A$7:$A$91,dt!$A$2:$R$78,15,FALSE)</f>
        <v>9349</v>
      </c>
      <c r="P7" s="6">
        <f>VLOOKUP($A$7:$A$91,dt!$A$2:$R$78,16,FALSE)</f>
        <v>199</v>
      </c>
      <c r="Q7" s="6">
        <f>VLOOKUP($A$7:$A$91,dt!$A$2:$R$78,17,FALSE)</f>
        <v>13979</v>
      </c>
      <c r="R7" s="6">
        <f>VLOOKUP($A$7:$A$91,dt!$A$2:$R$78,18,FALSE)</f>
        <v>124</v>
      </c>
      <c r="S7" s="6">
        <f>VLOOKUP($A$7:$A$91,dt!$A$2:$X$78,19,FALSE)</f>
        <v>28044</v>
      </c>
      <c r="T7" s="6">
        <f>VLOOKUP($A$7:$A$91,dt!$A$2:$X$78,20,FALSE)</f>
        <v>124</v>
      </c>
      <c r="U7" s="6">
        <f>VLOOKUP($A$7:$A$91,dt!$A$2:$X$78,21,FALSE)</f>
        <v>11085</v>
      </c>
      <c r="V7" s="6">
        <f>VLOOKUP($A$7:$A$91,dt!$A$2:$X$78,22,FALSE)</f>
        <v>489</v>
      </c>
      <c r="W7" s="6">
        <f>VLOOKUP($A$7:$A$91,dt!$A$2:$X$78,23,FALSE)</f>
        <v>1291</v>
      </c>
      <c r="X7" s="6">
        <f>VLOOKUP($A$7:$A$91,dt!$A$2:$X$78,24,FALSE)</f>
        <v>82</v>
      </c>
    </row>
    <row r="8" spans="1:24" ht="18.75" x14ac:dyDescent="0.2">
      <c r="A8" s="5" t="s">
        <v>11</v>
      </c>
      <c r="B8" s="6">
        <f>VLOOKUP($A$7:$A$91,dt!$A$2:$R$78,2,FALSE)</f>
        <v>4113</v>
      </c>
      <c r="C8" s="6">
        <f>VLOOKUP($A$7:$A$91,dt!$A$2:$R$78,3,FALSE)</f>
        <v>2228</v>
      </c>
      <c r="D8" s="6">
        <f>VLOOKUP($A$7:$A$91,dt!$A$2:$R$78,4,FALSE)</f>
        <v>327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227</v>
      </c>
      <c r="H8" s="6">
        <f>VLOOKUP($A$7:$A$91,dt!$A$2:$R$78,8,FALSE)</f>
        <v>42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101928</v>
      </c>
      <c r="L8" s="6">
        <f>VLOOKUP($A$7:$A$91,dt!$A$2:$R$78,12,FALSE)</f>
        <v>3604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6531</v>
      </c>
      <c r="P8" s="6">
        <f>VLOOKUP($A$7:$A$91,dt!$A$2:$R$78,16,FALSE)</f>
        <v>231</v>
      </c>
      <c r="Q8" s="6">
        <f>VLOOKUP($A$7:$A$91,dt!$A$2:$R$78,17,FALSE)</f>
        <v>4407</v>
      </c>
      <c r="R8" s="6">
        <f>VLOOKUP($A$7:$A$91,dt!$A$2:$R$78,18,FALSE)</f>
        <v>69</v>
      </c>
      <c r="S8" s="6">
        <f>VLOOKUP($A$7:$A$91,dt!$A$2:$X$78,19,FALSE)</f>
        <v>108070</v>
      </c>
      <c r="T8" s="6">
        <f>VLOOKUP($A$7:$A$91,dt!$A$2:$X$78,20,FALSE)</f>
        <v>139</v>
      </c>
      <c r="U8" s="6">
        <f>VLOOKUP($A$7:$A$91,dt!$A$2:$X$78,21,FALSE)</f>
        <v>4572</v>
      </c>
      <c r="V8" s="6">
        <f>VLOOKUP($A$7:$A$91,dt!$A$2:$X$78,22,FALSE)</f>
        <v>284</v>
      </c>
      <c r="W8" s="6">
        <f>VLOOKUP($A$7:$A$91,dt!$A$2:$X$78,23,FALSE)</f>
        <v>179</v>
      </c>
      <c r="X8" s="6">
        <f>VLOOKUP($A$7:$A$91,dt!$A$2:$X$78,24,FALSE)</f>
        <v>21</v>
      </c>
    </row>
    <row r="9" spans="1:24" ht="18.75" x14ac:dyDescent="0.2">
      <c r="A9" s="5" t="s">
        <v>12</v>
      </c>
      <c r="B9" s="6">
        <f>VLOOKUP($A$7:$A$91,dt!$A$2:$R$78,2,FALSE)</f>
        <v>6324</v>
      </c>
      <c r="C9" s="6">
        <f>VLOOKUP($A$7:$A$91,dt!$A$2:$R$78,3,FALSE)</f>
        <v>5001</v>
      </c>
      <c r="D9" s="6">
        <f>VLOOKUP($A$7:$A$91,dt!$A$2:$R$78,4,FALSE)</f>
        <v>289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876</v>
      </c>
      <c r="H9" s="6">
        <f>VLOOKUP($A$7:$A$91,dt!$A$2:$R$78,8,FALSE)</f>
        <v>76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276826</v>
      </c>
      <c r="L9" s="6">
        <f>VLOOKUP($A$7:$A$91,dt!$A$2:$R$78,12,FALSE)</f>
        <v>5148</v>
      </c>
      <c r="M9" s="6">
        <f>VLOOKUP($A$7:$A$91,dt!$A$2:$R$78,13,FALSE)</f>
        <v>184967</v>
      </c>
      <c r="N9" s="6">
        <f>VLOOKUP($A$7:$A$91,dt!$A$2:$R$78,14,FALSE)</f>
        <v>75</v>
      </c>
      <c r="O9" s="6">
        <f>VLOOKUP($A$7:$A$91,dt!$A$2:$R$78,15,FALSE)</f>
        <v>109954</v>
      </c>
      <c r="P9" s="6">
        <f>VLOOKUP($A$7:$A$91,dt!$A$2:$R$78,16,FALSE)</f>
        <v>1718</v>
      </c>
      <c r="Q9" s="6">
        <f>VLOOKUP($A$7:$A$91,dt!$A$2:$R$78,17,FALSE)</f>
        <v>58429</v>
      </c>
      <c r="R9" s="6">
        <f>VLOOKUP($A$7:$A$91,dt!$A$2:$R$78,18,FALSE)</f>
        <v>115</v>
      </c>
      <c r="S9" s="6">
        <f>VLOOKUP($A$7:$A$91,dt!$A$2:$X$78,19,FALSE)</f>
        <v>317772</v>
      </c>
      <c r="T9" s="6">
        <f>VLOOKUP($A$7:$A$91,dt!$A$2:$X$78,20,FALSE)</f>
        <v>543</v>
      </c>
      <c r="U9" s="6">
        <f>VLOOKUP($A$7:$A$91,dt!$A$2:$X$78,21,FALSE)</f>
        <v>3158</v>
      </c>
      <c r="V9" s="6">
        <f>VLOOKUP($A$7:$A$91,dt!$A$2:$X$78,22,FALSE)</f>
        <v>117</v>
      </c>
      <c r="W9" s="6">
        <f>VLOOKUP($A$7:$A$91,dt!$A$2:$X$78,23,FALSE)</f>
        <v>424</v>
      </c>
      <c r="X9" s="6">
        <f>VLOOKUP($A$7:$A$91,dt!$A$2:$X$78,24,FALSE)</f>
        <v>17</v>
      </c>
    </row>
    <row r="10" spans="1:24" ht="18.75" x14ac:dyDescent="0.2">
      <c r="A10" s="5" t="s">
        <v>13</v>
      </c>
      <c r="B10" s="6">
        <f>VLOOKUP($A$7:$A$91,dt!$A$2:$R$78,2,FALSE)</f>
        <v>15301</v>
      </c>
      <c r="C10" s="6">
        <f>VLOOKUP($A$7:$A$91,dt!$A$2:$R$78,3,FALSE)</f>
        <v>11307</v>
      </c>
      <c r="D10" s="6">
        <f>VLOOKUP($A$7:$A$91,dt!$A$2:$R$78,4,FALSE)</f>
        <v>1136</v>
      </c>
      <c r="E10" s="6">
        <f>VLOOKUP($A$7:$A$91,dt!$A$2:$R$78,5,FALSE)</f>
        <v>4</v>
      </c>
      <c r="F10" s="6">
        <f>VLOOKUP($A$7:$A$91,dt!$A$2:$R$78,6,FALSE)</f>
        <v>3</v>
      </c>
      <c r="G10" s="6">
        <f>VLOOKUP($A$7:$A$91,dt!$A$2:$R$78,7,FALSE)</f>
        <v>1919</v>
      </c>
      <c r="H10" s="6">
        <f>VLOOKUP($A$7:$A$91,dt!$A$2:$R$78,8,FALSE)</f>
        <v>239</v>
      </c>
      <c r="I10" s="6">
        <f>VLOOKUP($A$7:$A$91,dt!$A$2:$R$78,9,FALSE)</f>
        <v>28930</v>
      </c>
      <c r="J10" s="6">
        <f>VLOOKUP($A$7:$A$91,dt!$A$2:$R$78,10,FALSE)</f>
        <v>36</v>
      </c>
      <c r="K10" s="6">
        <f>VLOOKUP($A$7:$A$91,dt!$A$2:$R$78,11,FALSE)</f>
        <v>603363</v>
      </c>
      <c r="L10" s="6">
        <f>VLOOKUP($A$7:$A$91,dt!$A$2:$R$78,12,FALSE)</f>
        <v>12833</v>
      </c>
      <c r="M10" s="6">
        <f>VLOOKUP($A$7:$A$91,dt!$A$2:$R$78,13,FALSE)</f>
        <v>2687066</v>
      </c>
      <c r="N10" s="6">
        <f>VLOOKUP($A$7:$A$91,dt!$A$2:$R$78,14,FALSE)</f>
        <v>127</v>
      </c>
      <c r="O10" s="6">
        <f>VLOOKUP($A$7:$A$91,dt!$A$2:$R$78,15,FALSE)</f>
        <v>3229480</v>
      </c>
      <c r="P10" s="6">
        <f>VLOOKUP($A$7:$A$91,dt!$A$2:$R$78,16,FALSE)</f>
        <v>2223</v>
      </c>
      <c r="Q10" s="6">
        <f>VLOOKUP($A$7:$A$91,dt!$A$2:$R$78,17,FALSE)</f>
        <v>57360</v>
      </c>
      <c r="R10" s="6">
        <f>VLOOKUP($A$7:$A$91,dt!$A$2:$R$78,18,FALSE)</f>
        <v>214</v>
      </c>
      <c r="S10" s="6">
        <f>VLOOKUP($A$7:$A$91,dt!$A$2:$X$78,19,FALSE)</f>
        <v>441649</v>
      </c>
      <c r="T10" s="6">
        <f>VLOOKUP($A$7:$A$91,dt!$A$2:$X$78,20,FALSE)</f>
        <v>1495</v>
      </c>
      <c r="U10" s="6">
        <f>VLOOKUP($A$7:$A$91,dt!$A$2:$X$78,21,FALSE)</f>
        <v>8485</v>
      </c>
      <c r="V10" s="6">
        <f>VLOOKUP($A$7:$A$91,dt!$A$2:$X$78,22,FALSE)</f>
        <v>403</v>
      </c>
      <c r="W10" s="6">
        <f>VLOOKUP($A$7:$A$91,dt!$A$2:$X$78,23,FALSE)</f>
        <v>387</v>
      </c>
      <c r="X10" s="6">
        <f>VLOOKUP($A$7:$A$91,dt!$A$2:$X$78,24,FALSE)</f>
        <v>22</v>
      </c>
    </row>
    <row r="11" spans="1:24" ht="18.75" x14ac:dyDescent="0.2">
      <c r="A11" s="5" t="s">
        <v>14</v>
      </c>
      <c r="B11" s="6">
        <f>VLOOKUP($A$7:$A$91,dt!$A$2:$R$78,2,FALSE)</f>
        <v>16493</v>
      </c>
      <c r="C11" s="6">
        <f>VLOOKUP($A$7:$A$91,dt!$A$2:$R$78,3,FALSE)</f>
        <v>12796</v>
      </c>
      <c r="D11" s="6">
        <f>VLOOKUP($A$7:$A$91,dt!$A$2:$R$78,4,FALSE)</f>
        <v>1503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938</v>
      </c>
      <c r="H11" s="6">
        <f>VLOOKUP($A$7:$A$91,dt!$A$2:$R$78,8,FALSE)</f>
        <v>76</v>
      </c>
      <c r="I11" s="6">
        <f>VLOOKUP($A$7:$A$91,dt!$A$2:$R$78,9,FALSE)</f>
        <v>70720</v>
      </c>
      <c r="J11" s="6">
        <f>VLOOKUP($A$7:$A$91,dt!$A$2:$R$78,10,FALSE)</f>
        <v>717</v>
      </c>
      <c r="K11" s="6">
        <f>VLOOKUP($A$7:$A$91,dt!$A$2:$R$78,11,FALSE)</f>
        <v>823303</v>
      </c>
      <c r="L11" s="6">
        <f>VLOOKUP($A$7:$A$91,dt!$A$2:$R$78,12,FALSE)</f>
        <v>13913</v>
      </c>
      <c r="M11" s="6">
        <f>VLOOKUP($A$7:$A$91,dt!$A$2:$R$78,13,FALSE)</f>
        <v>1226629</v>
      </c>
      <c r="N11" s="6">
        <f>VLOOKUP($A$7:$A$91,dt!$A$2:$R$78,14,FALSE)</f>
        <v>30</v>
      </c>
      <c r="O11" s="6">
        <f>VLOOKUP($A$7:$A$91,dt!$A$2:$R$78,15,FALSE)</f>
        <v>938040</v>
      </c>
      <c r="P11" s="6">
        <f>VLOOKUP($A$7:$A$91,dt!$A$2:$R$78,16,FALSE)</f>
        <v>690</v>
      </c>
      <c r="Q11" s="6">
        <f>VLOOKUP($A$7:$A$91,dt!$A$2:$R$78,17,FALSE)</f>
        <v>4131</v>
      </c>
      <c r="R11" s="6">
        <f>VLOOKUP($A$7:$A$91,dt!$A$2:$R$78,18,FALSE)</f>
        <v>37</v>
      </c>
      <c r="S11" s="6">
        <f>VLOOKUP($A$7:$A$91,dt!$A$2:$X$78,19,FALSE)</f>
        <v>1488033</v>
      </c>
      <c r="T11" s="6">
        <f>VLOOKUP($A$7:$A$91,dt!$A$2:$X$78,20,FALSE)</f>
        <v>1813</v>
      </c>
      <c r="U11" s="6">
        <f>VLOOKUP($A$7:$A$91,dt!$A$2:$X$78,21,FALSE)</f>
        <v>10769</v>
      </c>
      <c r="V11" s="6">
        <f>VLOOKUP($A$7:$A$91,dt!$A$2:$X$78,22,FALSE)</f>
        <v>387</v>
      </c>
      <c r="W11" s="6">
        <f>VLOOKUP($A$7:$A$91,dt!$A$2:$X$78,23,FALSE)</f>
        <v>540</v>
      </c>
      <c r="X11" s="6">
        <f>VLOOKUP($A$7:$A$91,dt!$A$2:$X$78,24,FALSE)</f>
        <v>20</v>
      </c>
    </row>
    <row r="12" spans="1:24" ht="18.75" x14ac:dyDescent="0.2">
      <c r="A12" s="5" t="s">
        <v>15</v>
      </c>
      <c r="B12" s="6">
        <f>VLOOKUP($A$7:$A$91,dt!$A$2:$R$78,2,FALSE)</f>
        <v>28023</v>
      </c>
      <c r="C12" s="6">
        <f>VLOOKUP($A$7:$A$91,dt!$A$2:$R$78,3,FALSE)</f>
        <v>74791</v>
      </c>
      <c r="D12" s="6">
        <f>VLOOKUP($A$7:$A$91,dt!$A$2:$R$78,4,FALSE)</f>
        <v>4503</v>
      </c>
      <c r="E12" s="6">
        <f>VLOOKUP($A$7:$A$91,dt!$A$2:$R$78,5,FALSE)</f>
        <v>92430</v>
      </c>
      <c r="F12" s="6">
        <f>VLOOKUP($A$7:$A$91,dt!$A$2:$R$78,6,FALSE)</f>
        <v>2588</v>
      </c>
      <c r="G12" s="6">
        <f>VLOOKUP($A$7:$A$91,dt!$A$2:$R$78,7,FALSE)</f>
        <v>3959</v>
      </c>
      <c r="H12" s="6">
        <f>VLOOKUP($A$7:$A$91,dt!$A$2:$R$78,8,FALSE)</f>
        <v>294</v>
      </c>
      <c r="I12" s="6">
        <f>VLOOKUP($A$7:$A$91,dt!$A$2:$R$78,9,FALSE)</f>
        <v>591149</v>
      </c>
      <c r="J12" s="6">
        <f>VLOOKUP($A$7:$A$91,dt!$A$2:$R$78,10,FALSE)</f>
        <v>1055</v>
      </c>
      <c r="K12" s="6">
        <f>VLOOKUP($A$7:$A$91,dt!$A$2:$R$78,11,FALSE)</f>
        <v>952181</v>
      </c>
      <c r="L12" s="6">
        <f>VLOOKUP($A$7:$A$91,dt!$A$2:$R$78,12,FALSE)</f>
        <v>21180</v>
      </c>
      <c r="M12" s="6">
        <f>VLOOKUP($A$7:$A$91,dt!$A$2:$R$78,13,FALSE)</f>
        <v>57080687</v>
      </c>
      <c r="N12" s="6">
        <f>VLOOKUP($A$7:$A$91,dt!$A$2:$R$78,14,FALSE)</f>
        <v>390</v>
      </c>
      <c r="O12" s="6">
        <f>VLOOKUP($A$7:$A$91,dt!$A$2:$R$78,15,FALSE)</f>
        <v>833209</v>
      </c>
      <c r="P12" s="6">
        <f>VLOOKUP($A$7:$A$91,dt!$A$2:$R$78,16,FALSE)</f>
        <v>1242</v>
      </c>
      <c r="Q12" s="6">
        <f>VLOOKUP($A$7:$A$91,dt!$A$2:$R$78,17,FALSE)</f>
        <v>406749</v>
      </c>
      <c r="R12" s="6">
        <f>VLOOKUP($A$7:$A$91,dt!$A$2:$R$78,18,FALSE)</f>
        <v>235</v>
      </c>
      <c r="S12" s="6">
        <f>VLOOKUP($A$7:$A$91,dt!$A$2:$X$78,19,FALSE)</f>
        <v>597485</v>
      </c>
      <c r="T12" s="6">
        <f>VLOOKUP($A$7:$A$91,dt!$A$2:$X$78,20,FALSE)</f>
        <v>992</v>
      </c>
      <c r="U12" s="6">
        <f>VLOOKUP($A$7:$A$91,dt!$A$2:$X$78,21,FALSE)</f>
        <v>76029</v>
      </c>
      <c r="V12" s="6">
        <f>VLOOKUP($A$7:$A$91,dt!$A$2:$X$78,22,FALSE)</f>
        <v>2375</v>
      </c>
      <c r="W12" s="6">
        <f>VLOOKUP($A$7:$A$91,dt!$A$2:$X$78,23,FALSE)</f>
        <v>4920</v>
      </c>
      <c r="X12" s="6">
        <f>VLOOKUP($A$7:$A$91,dt!$A$2:$X$78,24,FALSE)</f>
        <v>127</v>
      </c>
    </row>
    <row r="13" spans="1:24" ht="18.75" x14ac:dyDescent="0.2">
      <c r="A13" s="5" t="s">
        <v>16</v>
      </c>
      <c r="B13" s="6">
        <f>VLOOKUP($A$7:$A$91,dt!$A$2:$R$78,2,FALSE)</f>
        <v>4982</v>
      </c>
      <c r="C13" s="6">
        <f>VLOOKUP($A$7:$A$91,dt!$A$2:$R$78,3,FALSE)</f>
        <v>2941</v>
      </c>
      <c r="D13" s="6">
        <f>VLOOKUP($A$7:$A$91,dt!$A$2:$R$78,4,FALSE)</f>
        <v>409</v>
      </c>
      <c r="E13" s="6">
        <f>VLOOKUP($A$7:$A$91,dt!$A$2:$R$78,5,FALSE)</f>
        <v>114</v>
      </c>
      <c r="F13" s="6">
        <f>VLOOKUP($A$7:$A$91,dt!$A$2:$R$78,6,FALSE)</f>
        <v>5</v>
      </c>
      <c r="G13" s="6">
        <f>VLOOKUP($A$7:$A$91,dt!$A$2:$R$78,7,FALSE)</f>
        <v>382</v>
      </c>
      <c r="H13" s="6">
        <f>VLOOKUP($A$7:$A$91,dt!$A$2:$R$78,8,FALSE)</f>
        <v>77</v>
      </c>
      <c r="I13" s="6">
        <f>VLOOKUP($A$7:$A$91,dt!$A$2:$R$78,9,FALSE)</f>
        <v>12518</v>
      </c>
      <c r="J13" s="6">
        <f>VLOOKUP($A$7:$A$91,dt!$A$2:$R$78,10,FALSE)</f>
        <v>187</v>
      </c>
      <c r="K13" s="6">
        <f>VLOOKUP($A$7:$A$91,dt!$A$2:$R$78,11,FALSE)</f>
        <v>199486</v>
      </c>
      <c r="L13" s="6">
        <f>VLOOKUP($A$7:$A$91,dt!$A$2:$R$78,12,FALSE)</f>
        <v>3990</v>
      </c>
      <c r="M13" s="6">
        <f>VLOOKUP($A$7:$A$91,dt!$A$2:$R$78,13,FALSE)</f>
        <v>2191348</v>
      </c>
      <c r="N13" s="6">
        <f>VLOOKUP($A$7:$A$91,dt!$A$2:$R$78,14,FALSE)</f>
        <v>39</v>
      </c>
      <c r="O13" s="6">
        <f>VLOOKUP($A$7:$A$91,dt!$A$2:$R$78,15,FALSE)</f>
        <v>52959</v>
      </c>
      <c r="P13" s="6">
        <f>VLOOKUP($A$7:$A$91,dt!$A$2:$R$78,16,FALSE)</f>
        <v>360</v>
      </c>
      <c r="Q13" s="6">
        <f>VLOOKUP($A$7:$A$91,dt!$A$2:$R$78,17,FALSE)</f>
        <v>1564</v>
      </c>
      <c r="R13" s="6">
        <f>VLOOKUP($A$7:$A$91,dt!$A$2:$R$78,18,FALSE)</f>
        <v>56</v>
      </c>
      <c r="S13" s="6">
        <f>VLOOKUP($A$7:$A$91,dt!$A$2:$X$78,19,FALSE)</f>
        <v>107488</v>
      </c>
      <c r="T13" s="6">
        <f>VLOOKUP($A$7:$A$91,dt!$A$2:$X$78,20,FALSE)</f>
        <v>356</v>
      </c>
      <c r="U13" s="6">
        <f>VLOOKUP($A$7:$A$91,dt!$A$2:$X$78,21,FALSE)</f>
        <v>17529</v>
      </c>
      <c r="V13" s="6">
        <f>VLOOKUP($A$7:$A$91,dt!$A$2:$X$78,22,FALSE)</f>
        <v>527</v>
      </c>
      <c r="W13" s="6">
        <f>VLOOKUP($A$7:$A$91,dt!$A$2:$X$78,23,FALSE)</f>
        <v>357</v>
      </c>
      <c r="X13" s="6">
        <f>VLOOKUP($A$7:$A$91,dt!$A$2:$X$78,24,FALSE)</f>
        <v>18</v>
      </c>
    </row>
    <row r="14" spans="1:24" ht="18.75" x14ac:dyDescent="0.2">
      <c r="A14" s="5" t="s">
        <v>17</v>
      </c>
      <c r="B14" s="6">
        <f>VLOOKUP($A$7:$A$91,dt!$A$2:$R$78,2,FALSE)</f>
        <v>20358</v>
      </c>
      <c r="C14" s="6">
        <f>VLOOKUP($A$7:$A$91,dt!$A$2:$R$78,3,FALSE)</f>
        <v>57970</v>
      </c>
      <c r="D14" s="6">
        <f>VLOOKUP($A$7:$A$91,dt!$A$2:$R$78,4,FALSE)</f>
        <v>3550</v>
      </c>
      <c r="E14" s="6">
        <f>VLOOKUP($A$7:$A$91,dt!$A$2:$R$78,5,FALSE)</f>
        <v>1106</v>
      </c>
      <c r="F14" s="6">
        <f>VLOOKUP($A$7:$A$91,dt!$A$2:$R$78,6,FALSE)</f>
        <v>57</v>
      </c>
      <c r="G14" s="6">
        <f>VLOOKUP($A$7:$A$91,dt!$A$2:$R$78,7,FALSE)</f>
        <v>17805</v>
      </c>
      <c r="H14" s="6">
        <f>VLOOKUP($A$7:$A$91,dt!$A$2:$R$78,8,FALSE)</f>
        <v>1310</v>
      </c>
      <c r="I14" s="6">
        <f>VLOOKUP($A$7:$A$91,dt!$A$2:$R$78,9,FALSE)</f>
        <v>197530</v>
      </c>
      <c r="J14" s="6">
        <f>VLOOKUP($A$7:$A$91,dt!$A$2:$R$78,10,FALSE)</f>
        <v>644</v>
      </c>
      <c r="K14" s="6">
        <f>VLOOKUP($A$7:$A$91,dt!$A$2:$R$78,11,FALSE)</f>
        <v>1020864</v>
      </c>
      <c r="L14" s="6">
        <f>VLOOKUP($A$7:$A$91,dt!$A$2:$R$78,12,FALSE)</f>
        <v>16356</v>
      </c>
      <c r="M14" s="6">
        <f>VLOOKUP($A$7:$A$91,dt!$A$2:$R$78,13,FALSE)</f>
        <v>6374956</v>
      </c>
      <c r="N14" s="6">
        <f>VLOOKUP($A$7:$A$91,dt!$A$2:$R$78,14,FALSE)</f>
        <v>152</v>
      </c>
      <c r="O14" s="6">
        <f>VLOOKUP($A$7:$A$91,dt!$A$2:$R$78,15,FALSE)</f>
        <v>72619</v>
      </c>
      <c r="P14" s="6">
        <f>VLOOKUP($A$7:$A$91,dt!$A$2:$R$78,16,FALSE)</f>
        <v>1985</v>
      </c>
      <c r="Q14" s="6">
        <f>VLOOKUP($A$7:$A$91,dt!$A$2:$R$78,17,FALSE)</f>
        <v>66848</v>
      </c>
      <c r="R14" s="6">
        <f>VLOOKUP($A$7:$A$91,dt!$A$2:$R$78,18,FALSE)</f>
        <v>304</v>
      </c>
      <c r="S14" s="6">
        <f>VLOOKUP($A$7:$A$91,dt!$A$2:$X$78,19,FALSE)</f>
        <v>1036108</v>
      </c>
      <c r="T14" s="6">
        <f>VLOOKUP($A$7:$A$91,dt!$A$2:$X$78,20,FALSE)</f>
        <v>1515</v>
      </c>
      <c r="U14" s="6">
        <f>VLOOKUP($A$7:$A$91,dt!$A$2:$X$78,21,FALSE)</f>
        <v>43327</v>
      </c>
      <c r="V14" s="6">
        <f>VLOOKUP($A$7:$A$91,dt!$A$2:$X$78,22,FALSE)</f>
        <v>1195</v>
      </c>
      <c r="W14" s="6">
        <f>VLOOKUP($A$7:$A$91,dt!$A$2:$X$78,23,FALSE)</f>
        <v>4176</v>
      </c>
      <c r="X14" s="6">
        <f>VLOOKUP($A$7:$A$91,dt!$A$2:$X$78,24,FALSE)</f>
        <v>136</v>
      </c>
    </row>
    <row r="15" spans="1:24" ht="18.75" x14ac:dyDescent="0.2">
      <c r="A15" s="5" t="s">
        <v>18</v>
      </c>
      <c r="B15" s="6">
        <f>VLOOKUP($A$7:$A$91,dt!$A$2:$R$78,2,FALSE)</f>
        <v>17882</v>
      </c>
      <c r="C15" s="6">
        <f>VLOOKUP($A$7:$A$91,dt!$A$2:$R$78,3,FALSE)</f>
        <v>30926</v>
      </c>
      <c r="D15" s="6">
        <f>VLOOKUP($A$7:$A$91,dt!$A$2:$R$78,4,FALSE)</f>
        <v>2149</v>
      </c>
      <c r="E15" s="6">
        <f>VLOOKUP($A$7:$A$91,dt!$A$2:$R$78,5,FALSE)</f>
        <v>176216</v>
      </c>
      <c r="F15" s="6">
        <f>VLOOKUP($A$7:$A$91,dt!$A$2:$R$78,6,FALSE)</f>
        <v>4961</v>
      </c>
      <c r="G15" s="6">
        <f>VLOOKUP($A$7:$A$91,dt!$A$2:$R$78,7,FALSE)</f>
        <v>10175</v>
      </c>
      <c r="H15" s="6">
        <f>VLOOKUP($A$7:$A$91,dt!$A$2:$R$78,8,FALSE)</f>
        <v>702</v>
      </c>
      <c r="I15" s="6">
        <f>VLOOKUP($A$7:$A$91,dt!$A$2:$R$78,9,FALSE)</f>
        <v>102159</v>
      </c>
      <c r="J15" s="6">
        <f>VLOOKUP($A$7:$A$91,dt!$A$2:$R$78,10,FALSE)</f>
        <v>139</v>
      </c>
      <c r="K15" s="6">
        <f>VLOOKUP($A$7:$A$91,dt!$A$2:$R$78,11,FALSE)</f>
        <v>552497</v>
      </c>
      <c r="L15" s="6">
        <f>VLOOKUP($A$7:$A$91,dt!$A$2:$R$78,12,FALSE)</f>
        <v>11763</v>
      </c>
      <c r="M15" s="6">
        <f>VLOOKUP($A$7:$A$91,dt!$A$2:$R$78,13,FALSE)</f>
        <v>26921789</v>
      </c>
      <c r="N15" s="6">
        <f>VLOOKUP($A$7:$A$91,dt!$A$2:$R$78,14,FALSE)</f>
        <v>228</v>
      </c>
      <c r="O15" s="6">
        <f>VLOOKUP($A$7:$A$91,dt!$A$2:$R$78,15,FALSE)</f>
        <v>2083101</v>
      </c>
      <c r="P15" s="6">
        <f>VLOOKUP($A$7:$A$91,dt!$A$2:$R$78,16,FALSE)</f>
        <v>1301</v>
      </c>
      <c r="Q15" s="6">
        <f>VLOOKUP($A$7:$A$91,dt!$A$2:$R$78,17,FALSE)</f>
        <v>650689</v>
      </c>
      <c r="R15" s="6">
        <f>VLOOKUP($A$7:$A$91,dt!$A$2:$R$78,18,FALSE)</f>
        <v>150</v>
      </c>
      <c r="S15" s="6">
        <f>VLOOKUP($A$7:$A$91,dt!$A$2:$X$78,19,FALSE)</f>
        <v>222129</v>
      </c>
      <c r="T15" s="6">
        <f>VLOOKUP($A$7:$A$91,dt!$A$2:$X$78,20,FALSE)</f>
        <v>555</v>
      </c>
      <c r="U15" s="6">
        <f>VLOOKUP($A$7:$A$91,dt!$A$2:$X$78,21,FALSE)</f>
        <v>28230</v>
      </c>
      <c r="V15" s="6">
        <f>VLOOKUP($A$7:$A$91,dt!$A$2:$X$78,22,FALSE)</f>
        <v>865</v>
      </c>
      <c r="W15" s="6">
        <f>VLOOKUP($A$7:$A$91,dt!$A$2:$X$78,23,FALSE)</f>
        <v>1974</v>
      </c>
      <c r="X15" s="6">
        <f>VLOOKUP($A$7:$A$91,dt!$A$2:$X$78,24,FALSE)</f>
        <v>59</v>
      </c>
    </row>
    <row r="16" spans="1:24" ht="18.75" x14ac:dyDescent="0.2">
      <c r="A16" s="9" t="s">
        <v>2</v>
      </c>
      <c r="B16" s="8">
        <f t="shared" ref="B16:X16" si="8">SUM(B17:B25)</f>
        <v>121663</v>
      </c>
      <c r="C16" s="8">
        <f t="shared" si="8"/>
        <v>227188</v>
      </c>
      <c r="D16" s="8">
        <f t="shared" si="8"/>
        <v>21626</v>
      </c>
      <c r="E16" s="8">
        <f t="shared" si="8"/>
        <v>34695</v>
      </c>
      <c r="F16" s="8">
        <f t="shared" si="8"/>
        <v>769</v>
      </c>
      <c r="G16" s="8">
        <f t="shared" si="8"/>
        <v>55558</v>
      </c>
      <c r="H16" s="8">
        <f t="shared" si="8"/>
        <v>4911</v>
      </c>
      <c r="I16" s="8">
        <f t="shared" si="8"/>
        <v>1458243</v>
      </c>
      <c r="J16" s="8">
        <f t="shared" si="8"/>
        <v>1901</v>
      </c>
      <c r="K16" s="8">
        <f t="shared" ref="K16:L16" si="9">SUM(K17:K25)</f>
        <v>4270865</v>
      </c>
      <c r="L16" s="8">
        <f t="shared" si="9"/>
        <v>102759</v>
      </c>
      <c r="M16" s="8">
        <f t="shared" ref="M16:N16" si="10">SUM(M17:M25)</f>
        <v>79324421</v>
      </c>
      <c r="N16" s="8">
        <f t="shared" si="10"/>
        <v>3028</v>
      </c>
      <c r="O16" s="8">
        <f t="shared" si="8"/>
        <v>28461384</v>
      </c>
      <c r="P16" s="8">
        <f t="shared" si="8"/>
        <v>8143</v>
      </c>
      <c r="Q16" s="8">
        <f t="shared" si="8"/>
        <v>2293725</v>
      </c>
      <c r="R16" s="8">
        <f t="shared" si="8"/>
        <v>1872</v>
      </c>
      <c r="S16" s="8">
        <f t="shared" ref="S16:T16" si="11">SUM(S17:S25)</f>
        <v>602588</v>
      </c>
      <c r="T16" s="8">
        <f t="shared" si="11"/>
        <v>4009</v>
      </c>
      <c r="U16" s="8">
        <f t="shared" si="8"/>
        <v>42239</v>
      </c>
      <c r="V16" s="8">
        <f t="shared" si="8"/>
        <v>1844</v>
      </c>
      <c r="W16" s="8">
        <f t="shared" si="8"/>
        <v>5959</v>
      </c>
      <c r="X16" s="8">
        <f t="shared" si="8"/>
        <v>313</v>
      </c>
    </row>
    <row r="17" spans="1:24" ht="18.75" x14ac:dyDescent="0.2">
      <c r="A17" s="5" t="s">
        <v>19</v>
      </c>
      <c r="B17" s="6">
        <f>VLOOKUP($A$7:$A$91,dt!$A$2:$R$78,2,FALSE)</f>
        <v>2194</v>
      </c>
      <c r="C17" s="6">
        <f>VLOOKUP($A$7:$A$91,dt!$A$2:$R$78,3,FALSE)</f>
        <v>509</v>
      </c>
      <c r="D17" s="6">
        <f>VLOOKUP($A$7:$A$91,dt!$A$2:$R$78,4,FALSE)</f>
        <v>51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77</v>
      </c>
      <c r="H17" s="6">
        <f>VLOOKUP($A$7:$A$91,dt!$A$2:$R$78,8,FALSE)</f>
        <v>9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47603</v>
      </c>
      <c r="L17" s="6">
        <f>VLOOKUP($A$7:$A$91,dt!$A$2:$R$78,12,FALSE)</f>
        <v>1908</v>
      </c>
      <c r="M17" s="6">
        <f>VLOOKUP($A$7:$A$91,dt!$A$2:$R$78,13,FALSE)</f>
        <v>239</v>
      </c>
      <c r="N17" s="6">
        <f>VLOOKUP($A$7:$A$91,dt!$A$2:$R$78,14,FALSE)</f>
        <v>11</v>
      </c>
      <c r="O17" s="6">
        <f>VLOOKUP($A$7:$A$91,dt!$A$2:$R$78,15,FALSE)</f>
        <v>2065</v>
      </c>
      <c r="P17" s="6">
        <f>VLOOKUP($A$7:$A$91,dt!$A$2:$R$78,16,FALSE)</f>
        <v>78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6258</v>
      </c>
      <c r="T17" s="6">
        <f>VLOOKUP($A$7:$A$91,dt!$A$2:$X$78,20,FALSE)</f>
        <v>203</v>
      </c>
      <c r="U17" s="6">
        <f>VLOOKUP($A$7:$A$91,dt!$A$2:$X$78,21,FALSE)</f>
        <v>506</v>
      </c>
      <c r="V17" s="6">
        <f>VLOOKUP($A$7:$A$91,dt!$A$2:$X$78,22,FALSE)</f>
        <v>29</v>
      </c>
      <c r="W17" s="6">
        <f>VLOOKUP($A$7:$A$91,dt!$A$2:$X$78,23,FALSE)</f>
        <v>375</v>
      </c>
      <c r="X17" s="6">
        <f>VLOOKUP($A$7:$A$91,dt!$A$2:$X$78,24,FALSE)</f>
        <v>9</v>
      </c>
    </row>
    <row r="18" spans="1:24" ht="18.75" x14ac:dyDescent="0.2">
      <c r="A18" s="5" t="s">
        <v>20</v>
      </c>
      <c r="B18" s="6">
        <f>VLOOKUP($A$7:$A$91,dt!$A$2:$R$78,2,FALSE)</f>
        <v>13013</v>
      </c>
      <c r="C18" s="6">
        <f>VLOOKUP($A$7:$A$91,dt!$A$2:$R$78,3,FALSE)</f>
        <v>22337</v>
      </c>
      <c r="D18" s="6">
        <f>VLOOKUP($A$7:$A$91,dt!$A$2:$R$78,4,FALSE)</f>
        <v>1632</v>
      </c>
      <c r="E18" s="6">
        <f>VLOOKUP($A$7:$A$91,dt!$A$2:$R$78,5,FALSE)</f>
        <v>1448</v>
      </c>
      <c r="F18" s="6">
        <f>VLOOKUP($A$7:$A$91,dt!$A$2:$R$78,6,FALSE)</f>
        <v>28</v>
      </c>
      <c r="G18" s="6">
        <f>VLOOKUP($A$7:$A$91,dt!$A$2:$R$78,7,FALSE)</f>
        <v>9030</v>
      </c>
      <c r="H18" s="6">
        <f>VLOOKUP($A$7:$A$91,dt!$A$2:$R$78,8,FALSE)</f>
        <v>913</v>
      </c>
      <c r="I18" s="6">
        <f>VLOOKUP($A$7:$A$91,dt!$A$2:$R$78,9,FALSE)</f>
        <v>283498</v>
      </c>
      <c r="J18" s="6">
        <f>VLOOKUP($A$7:$A$91,dt!$A$2:$R$78,10,FALSE)</f>
        <v>170</v>
      </c>
      <c r="K18" s="6">
        <f>VLOOKUP($A$7:$A$91,dt!$A$2:$R$78,11,FALSE)</f>
        <v>434275</v>
      </c>
      <c r="L18" s="6">
        <f>VLOOKUP($A$7:$A$91,dt!$A$2:$R$78,12,FALSE)</f>
        <v>10884</v>
      </c>
      <c r="M18" s="6">
        <f>VLOOKUP($A$7:$A$91,dt!$A$2:$R$78,13,FALSE)</f>
        <v>32570165</v>
      </c>
      <c r="N18" s="6">
        <f>VLOOKUP($A$7:$A$91,dt!$A$2:$R$78,14,FALSE)</f>
        <v>359</v>
      </c>
      <c r="O18" s="6">
        <f>VLOOKUP($A$7:$A$91,dt!$A$2:$R$78,15,FALSE)</f>
        <v>6143129</v>
      </c>
      <c r="P18" s="6">
        <f>VLOOKUP($A$7:$A$91,dt!$A$2:$R$78,16,FALSE)</f>
        <v>542</v>
      </c>
      <c r="Q18" s="6">
        <f>VLOOKUP($A$7:$A$91,dt!$A$2:$R$78,17,FALSE)</f>
        <v>135627</v>
      </c>
      <c r="R18" s="6">
        <f>VLOOKUP($A$7:$A$91,dt!$A$2:$R$78,18,FALSE)</f>
        <v>75</v>
      </c>
      <c r="S18" s="6">
        <f>VLOOKUP($A$7:$A$91,dt!$A$2:$X$78,19,FALSE)</f>
        <v>167938</v>
      </c>
      <c r="T18" s="6">
        <f>VLOOKUP($A$7:$A$91,dt!$A$2:$X$78,20,FALSE)</f>
        <v>175</v>
      </c>
      <c r="U18" s="6">
        <f>VLOOKUP($A$7:$A$91,dt!$A$2:$X$78,21,FALSE)</f>
        <v>6813</v>
      </c>
      <c r="V18" s="6">
        <f>VLOOKUP($A$7:$A$91,dt!$A$2:$X$78,22,FALSE)</f>
        <v>329</v>
      </c>
      <c r="W18" s="6">
        <f>VLOOKUP($A$7:$A$91,dt!$A$2:$X$78,23,FALSE)</f>
        <v>1799</v>
      </c>
      <c r="X18" s="6">
        <f>VLOOKUP($A$7:$A$91,dt!$A$2:$X$78,24,FALSE)</f>
        <v>89</v>
      </c>
    </row>
    <row r="19" spans="1:24" ht="18.75" x14ac:dyDescent="0.2">
      <c r="A19" s="5" t="s">
        <v>21</v>
      </c>
      <c r="B19" s="6">
        <f>VLOOKUP($A$7:$A$91,dt!$A$2:$R$78,2,FALSE)</f>
        <v>10237</v>
      </c>
      <c r="C19" s="6">
        <f>VLOOKUP($A$7:$A$91,dt!$A$2:$R$78,3,FALSE)</f>
        <v>19951</v>
      </c>
      <c r="D19" s="6">
        <f>VLOOKUP($A$7:$A$91,dt!$A$2:$R$78,4,FALSE)</f>
        <v>1743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867</v>
      </c>
      <c r="H19" s="6">
        <f>VLOOKUP($A$7:$A$91,dt!$A$2:$R$78,8,FALSE)</f>
        <v>97</v>
      </c>
      <c r="I19" s="6">
        <f>VLOOKUP($A$7:$A$91,dt!$A$2:$R$78,9,FALSE)</f>
        <v>149618</v>
      </c>
      <c r="J19" s="6">
        <f>VLOOKUP($A$7:$A$91,dt!$A$2:$R$78,10,FALSE)</f>
        <v>109</v>
      </c>
      <c r="K19" s="6">
        <f>VLOOKUP($A$7:$A$91,dt!$A$2:$R$78,11,FALSE)</f>
        <v>438667</v>
      </c>
      <c r="L19" s="6">
        <f>VLOOKUP($A$7:$A$91,dt!$A$2:$R$78,12,FALSE)</f>
        <v>8860</v>
      </c>
      <c r="M19" s="6">
        <f>VLOOKUP($A$7:$A$91,dt!$A$2:$R$78,13,FALSE)</f>
        <v>4348564</v>
      </c>
      <c r="N19" s="6">
        <f>VLOOKUP($A$7:$A$91,dt!$A$2:$R$78,14,FALSE)</f>
        <v>196</v>
      </c>
      <c r="O19" s="6">
        <f>VLOOKUP($A$7:$A$91,dt!$A$2:$R$78,15,FALSE)</f>
        <v>391302</v>
      </c>
      <c r="P19" s="6">
        <f>VLOOKUP($A$7:$A$91,dt!$A$2:$R$78,16,FALSE)</f>
        <v>319</v>
      </c>
      <c r="Q19" s="6">
        <f>VLOOKUP($A$7:$A$91,dt!$A$2:$R$78,17,FALSE)</f>
        <v>385904</v>
      </c>
      <c r="R19" s="6">
        <f>VLOOKUP($A$7:$A$91,dt!$A$2:$R$78,18,FALSE)</f>
        <v>62</v>
      </c>
      <c r="S19" s="6">
        <f>VLOOKUP($A$7:$A$91,dt!$A$2:$X$78,19,FALSE)</f>
        <v>13847</v>
      </c>
      <c r="T19" s="6">
        <f>VLOOKUP($A$7:$A$91,dt!$A$2:$X$78,20,FALSE)</f>
        <v>116</v>
      </c>
      <c r="U19" s="6">
        <f>VLOOKUP($A$7:$A$91,dt!$A$2:$X$78,21,FALSE)</f>
        <v>1074</v>
      </c>
      <c r="V19" s="6">
        <f>VLOOKUP($A$7:$A$91,dt!$A$2:$X$78,22,FALSE)</f>
        <v>42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18.75" x14ac:dyDescent="0.2">
      <c r="A20" s="5" t="s">
        <v>22</v>
      </c>
      <c r="B20" s="6">
        <f>VLOOKUP($A$7:$A$91,dt!$A$2:$R$78,2,FALSE)</f>
        <v>9310</v>
      </c>
      <c r="C20" s="6">
        <f>VLOOKUP($A$7:$A$91,dt!$A$2:$R$78,3,FALSE)</f>
        <v>2646</v>
      </c>
      <c r="D20" s="6">
        <f>VLOOKUP($A$7:$A$91,dt!$A$2:$R$78,4,FALSE)</f>
        <v>364</v>
      </c>
      <c r="E20" s="6">
        <f>VLOOKUP($A$7:$A$91,dt!$A$2:$R$78,5,FALSE)</f>
        <v>3140</v>
      </c>
      <c r="F20" s="6">
        <f>VLOOKUP($A$7:$A$91,dt!$A$2:$R$78,6,FALSE)</f>
        <v>58</v>
      </c>
      <c r="G20" s="6">
        <f>VLOOKUP($A$7:$A$91,dt!$A$2:$R$78,7,FALSE)</f>
        <v>490</v>
      </c>
      <c r="H20" s="6">
        <f>VLOOKUP($A$7:$A$91,dt!$A$2:$R$78,8,FALSE)</f>
        <v>28</v>
      </c>
      <c r="I20" s="6">
        <f>VLOOKUP($A$7:$A$91,dt!$A$2:$R$78,9,FALSE)</f>
        <v>75504</v>
      </c>
      <c r="J20" s="6">
        <f>VLOOKUP($A$7:$A$91,dt!$A$2:$R$78,10,FALSE)</f>
        <v>138</v>
      </c>
      <c r="K20" s="6">
        <f>VLOOKUP($A$7:$A$91,dt!$A$2:$R$78,11,FALSE)</f>
        <v>242335</v>
      </c>
      <c r="L20" s="6">
        <f>VLOOKUP($A$7:$A$91,dt!$A$2:$R$78,12,FALSE)</f>
        <v>7900</v>
      </c>
      <c r="M20" s="6">
        <f>VLOOKUP($A$7:$A$91,dt!$A$2:$R$78,13,FALSE)</f>
        <v>3933767</v>
      </c>
      <c r="N20" s="6">
        <f>VLOOKUP($A$7:$A$91,dt!$A$2:$R$78,14,FALSE)</f>
        <v>283</v>
      </c>
      <c r="O20" s="6">
        <f>VLOOKUP($A$7:$A$91,dt!$A$2:$R$78,15,FALSE)</f>
        <v>755153</v>
      </c>
      <c r="P20" s="6">
        <f>VLOOKUP($A$7:$A$91,dt!$A$2:$R$78,16,FALSE)</f>
        <v>736</v>
      </c>
      <c r="Q20" s="6">
        <f>VLOOKUP($A$7:$A$91,dt!$A$2:$R$78,17,FALSE)</f>
        <v>21392</v>
      </c>
      <c r="R20" s="6">
        <f>VLOOKUP($A$7:$A$91,dt!$A$2:$R$78,18,FALSE)</f>
        <v>143</v>
      </c>
      <c r="S20" s="6">
        <f>VLOOKUP($A$7:$A$91,dt!$A$2:$X$78,19,FALSE)</f>
        <v>10723</v>
      </c>
      <c r="T20" s="6">
        <f>VLOOKUP($A$7:$A$91,dt!$A$2:$X$78,20,FALSE)</f>
        <v>119</v>
      </c>
      <c r="U20" s="6">
        <f>VLOOKUP($A$7:$A$91,dt!$A$2:$X$78,21,FALSE)</f>
        <v>405</v>
      </c>
      <c r="V20" s="6">
        <f>VLOOKUP($A$7:$A$91,dt!$A$2:$X$78,22,FALSE)</f>
        <v>34</v>
      </c>
      <c r="W20" s="6">
        <f>VLOOKUP($A$7:$A$91,dt!$A$2:$X$78,23,FALSE)</f>
        <v>84</v>
      </c>
      <c r="X20" s="6">
        <f>VLOOKUP($A$7:$A$91,dt!$A$2:$X$78,24,FALSE)</f>
        <v>4</v>
      </c>
    </row>
    <row r="21" spans="1:24" ht="18.75" x14ac:dyDescent="0.2">
      <c r="A21" s="5" t="s">
        <v>23</v>
      </c>
      <c r="B21" s="6">
        <f>VLOOKUP($A$7:$A$91,dt!$A$2:$R$78,2,FALSE)</f>
        <v>4290</v>
      </c>
      <c r="C21" s="6">
        <f>VLOOKUP($A$7:$A$91,dt!$A$2:$R$78,3,FALSE)</f>
        <v>1764</v>
      </c>
      <c r="D21" s="6">
        <f>VLOOKUP($A$7:$A$91,dt!$A$2:$R$78,4,FALSE)</f>
        <v>179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550</v>
      </c>
      <c r="H21" s="6">
        <f>VLOOKUP($A$7:$A$91,dt!$A$2:$R$78,8,FALSE)</f>
        <v>62</v>
      </c>
      <c r="I21" s="6">
        <f>VLOOKUP($A$7:$A$91,dt!$A$2:$R$78,9,FALSE)</f>
        <v>77784</v>
      </c>
      <c r="J21" s="6">
        <f>VLOOKUP($A$7:$A$91,dt!$A$2:$R$78,10,FALSE)</f>
        <v>75</v>
      </c>
      <c r="K21" s="6">
        <f>VLOOKUP($A$7:$A$91,dt!$A$2:$R$78,11,FALSE)</f>
        <v>104521</v>
      </c>
      <c r="L21" s="6">
        <f>VLOOKUP($A$7:$A$91,dt!$A$2:$R$78,12,FALSE)</f>
        <v>3708</v>
      </c>
      <c r="M21" s="6">
        <f>VLOOKUP($A$7:$A$91,dt!$A$2:$R$78,13,FALSE)</f>
        <v>431601</v>
      </c>
      <c r="N21" s="6">
        <f>VLOOKUP($A$7:$A$91,dt!$A$2:$R$78,14,FALSE)</f>
        <v>13</v>
      </c>
      <c r="O21" s="6">
        <f>VLOOKUP($A$7:$A$91,dt!$A$2:$R$78,15,FALSE)</f>
        <v>28292</v>
      </c>
      <c r="P21" s="6">
        <f>VLOOKUP($A$7:$A$91,dt!$A$2:$R$78,16,FALSE)</f>
        <v>96</v>
      </c>
      <c r="Q21" s="6">
        <f>VLOOKUP($A$7:$A$91,dt!$A$2:$R$78,17,FALSE)</f>
        <v>599</v>
      </c>
      <c r="R21" s="6">
        <f>VLOOKUP($A$7:$A$91,dt!$A$2:$R$78,18,FALSE)</f>
        <v>30</v>
      </c>
      <c r="S21" s="6">
        <f>VLOOKUP($A$7:$A$91,dt!$A$2:$X$78,19,FALSE)</f>
        <v>5179</v>
      </c>
      <c r="T21" s="6">
        <f>VLOOKUP($A$7:$A$91,dt!$A$2:$X$78,20,FALSE)</f>
        <v>42</v>
      </c>
      <c r="U21" s="6">
        <f>VLOOKUP($A$7:$A$91,dt!$A$2:$X$78,21,FALSE)</f>
        <v>546</v>
      </c>
      <c r="V21" s="6">
        <f>VLOOKUP($A$7:$A$91,dt!$A$2:$X$78,22,FALSE)</f>
        <v>27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18.75" x14ac:dyDescent="0.2">
      <c r="A22" s="5" t="s">
        <v>24</v>
      </c>
      <c r="B22" s="6">
        <f>VLOOKUP($A$7:$A$91,dt!$A$2:$R$78,2,FALSE)</f>
        <v>17478</v>
      </c>
      <c r="C22" s="6">
        <f>VLOOKUP($A$7:$A$91,dt!$A$2:$R$78,3,FALSE)</f>
        <v>23047</v>
      </c>
      <c r="D22" s="6">
        <f>VLOOKUP($A$7:$A$91,dt!$A$2:$R$78,4,FALSE)</f>
        <v>2927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3269</v>
      </c>
      <c r="H22" s="6">
        <f>VLOOKUP($A$7:$A$91,dt!$A$2:$R$78,8,FALSE)</f>
        <v>301</v>
      </c>
      <c r="I22" s="6">
        <f>VLOOKUP($A$7:$A$91,dt!$A$2:$R$78,9,FALSE)</f>
        <v>217308</v>
      </c>
      <c r="J22" s="6">
        <f>VLOOKUP($A$7:$A$91,dt!$A$2:$R$78,10,FALSE)</f>
        <v>275</v>
      </c>
      <c r="K22" s="6">
        <f>VLOOKUP($A$7:$A$91,dt!$A$2:$R$78,11,FALSE)</f>
        <v>495439</v>
      </c>
      <c r="L22" s="6">
        <f>VLOOKUP($A$7:$A$91,dt!$A$2:$R$78,12,FALSE)</f>
        <v>13207</v>
      </c>
      <c r="M22" s="6">
        <f>VLOOKUP($A$7:$A$91,dt!$A$2:$R$78,13,FALSE)</f>
        <v>4546241</v>
      </c>
      <c r="N22" s="6">
        <f>VLOOKUP($A$7:$A$91,dt!$A$2:$R$78,14,FALSE)</f>
        <v>302</v>
      </c>
      <c r="O22" s="6">
        <f>VLOOKUP($A$7:$A$91,dt!$A$2:$R$78,15,FALSE)</f>
        <v>8312354</v>
      </c>
      <c r="P22" s="6">
        <f>VLOOKUP($A$7:$A$91,dt!$A$2:$R$78,16,FALSE)</f>
        <v>1076</v>
      </c>
      <c r="Q22" s="6">
        <f>VLOOKUP($A$7:$A$91,dt!$A$2:$R$78,17,FALSE)</f>
        <v>760853</v>
      </c>
      <c r="R22" s="6">
        <f>VLOOKUP($A$7:$A$91,dt!$A$2:$R$78,18,FALSE)</f>
        <v>588</v>
      </c>
      <c r="S22" s="6">
        <f>VLOOKUP($A$7:$A$91,dt!$A$2:$X$78,19,FALSE)</f>
        <v>257197</v>
      </c>
      <c r="T22" s="6">
        <f>VLOOKUP($A$7:$A$91,dt!$A$2:$X$78,20,FALSE)</f>
        <v>1622</v>
      </c>
      <c r="U22" s="6">
        <f>VLOOKUP($A$7:$A$91,dt!$A$2:$X$78,21,FALSE)</f>
        <v>8672</v>
      </c>
      <c r="V22" s="6">
        <f>VLOOKUP($A$7:$A$91,dt!$A$2:$X$78,22,FALSE)</f>
        <v>435</v>
      </c>
      <c r="W22" s="6">
        <f>VLOOKUP($A$7:$A$91,dt!$A$2:$X$78,23,FALSE)</f>
        <v>1435</v>
      </c>
      <c r="X22" s="6">
        <f>VLOOKUP($A$7:$A$91,dt!$A$2:$X$78,24,FALSE)</f>
        <v>101</v>
      </c>
    </row>
    <row r="23" spans="1:24" ht="18.75" x14ac:dyDescent="0.2">
      <c r="A23" s="5" t="s">
        <v>25</v>
      </c>
      <c r="B23" s="6">
        <f>VLOOKUP($A$7:$A$91,dt!$A$2:$R$78,2,FALSE)</f>
        <v>19559</v>
      </c>
      <c r="C23" s="6">
        <f>VLOOKUP($A$7:$A$91,dt!$A$2:$R$78,3,FALSE)</f>
        <v>19465</v>
      </c>
      <c r="D23" s="6">
        <f>VLOOKUP($A$7:$A$91,dt!$A$2:$R$78,4,FALSE)</f>
        <v>2105</v>
      </c>
      <c r="E23" s="6">
        <f>VLOOKUP($A$7:$A$91,dt!$A$2:$R$78,5,FALSE)</f>
        <v>58</v>
      </c>
      <c r="F23" s="6">
        <f>VLOOKUP($A$7:$A$91,dt!$A$2:$R$78,6,FALSE)</f>
        <v>2</v>
      </c>
      <c r="G23" s="6">
        <f>VLOOKUP($A$7:$A$91,dt!$A$2:$R$78,7,FALSE)</f>
        <v>12583</v>
      </c>
      <c r="H23" s="6">
        <f>VLOOKUP($A$7:$A$91,dt!$A$2:$R$78,8,FALSE)</f>
        <v>1102</v>
      </c>
      <c r="I23" s="6">
        <f>VLOOKUP($A$7:$A$91,dt!$A$2:$R$78,9,FALSE)</f>
        <v>398522</v>
      </c>
      <c r="J23" s="6">
        <f>VLOOKUP($A$7:$A$91,dt!$A$2:$R$78,10,FALSE)</f>
        <v>485</v>
      </c>
      <c r="K23" s="6">
        <f>VLOOKUP($A$7:$A$91,dt!$A$2:$R$78,11,FALSE)</f>
        <v>777788</v>
      </c>
      <c r="L23" s="6">
        <f>VLOOKUP($A$7:$A$91,dt!$A$2:$R$78,12,FALSE)</f>
        <v>16738</v>
      </c>
      <c r="M23" s="6">
        <f>VLOOKUP($A$7:$A$91,dt!$A$2:$R$78,13,FALSE)</f>
        <v>30145158</v>
      </c>
      <c r="N23" s="6">
        <f>VLOOKUP($A$7:$A$91,dt!$A$2:$R$78,14,FALSE)</f>
        <v>738</v>
      </c>
      <c r="O23" s="6">
        <f>VLOOKUP($A$7:$A$91,dt!$A$2:$R$78,15,FALSE)</f>
        <v>2529781</v>
      </c>
      <c r="P23" s="6">
        <f>VLOOKUP($A$7:$A$91,dt!$A$2:$R$78,16,FALSE)</f>
        <v>722</v>
      </c>
      <c r="Q23" s="6">
        <f>VLOOKUP($A$7:$A$91,dt!$A$2:$R$78,17,FALSE)</f>
        <v>316519</v>
      </c>
      <c r="R23" s="6">
        <f>VLOOKUP($A$7:$A$91,dt!$A$2:$R$78,18,FALSE)</f>
        <v>139</v>
      </c>
      <c r="S23" s="6">
        <f>VLOOKUP($A$7:$A$91,dt!$A$2:$X$78,19,FALSE)</f>
        <v>55802</v>
      </c>
      <c r="T23" s="6">
        <f>VLOOKUP($A$7:$A$91,dt!$A$2:$X$78,20,FALSE)</f>
        <v>424</v>
      </c>
      <c r="U23" s="6">
        <f>VLOOKUP($A$7:$A$91,dt!$A$2:$X$78,21,FALSE)</f>
        <v>1951</v>
      </c>
      <c r="V23" s="6">
        <f>VLOOKUP($A$7:$A$91,dt!$A$2:$X$78,22,FALSE)</f>
        <v>113</v>
      </c>
      <c r="W23" s="6">
        <f>VLOOKUP($A$7:$A$91,dt!$A$2:$X$78,23,FALSE)</f>
        <v>570</v>
      </c>
      <c r="X23" s="6">
        <f>VLOOKUP($A$7:$A$91,dt!$A$2:$X$78,24,FALSE)</f>
        <v>33</v>
      </c>
    </row>
    <row r="24" spans="1:24" ht="18.75" x14ac:dyDescent="0.2">
      <c r="A24" s="5" t="s">
        <v>26</v>
      </c>
      <c r="B24" s="6">
        <f>VLOOKUP($A$7:$A$91,dt!$A$2:$R$78,2,FALSE)</f>
        <v>10213</v>
      </c>
      <c r="C24" s="6">
        <f>VLOOKUP($A$7:$A$91,dt!$A$2:$R$78,3,FALSE)</f>
        <v>11677</v>
      </c>
      <c r="D24" s="6">
        <f>VLOOKUP($A$7:$A$91,dt!$A$2:$R$78,4,FALSE)</f>
        <v>980</v>
      </c>
      <c r="E24" s="6">
        <f>VLOOKUP($A$7:$A$91,dt!$A$2:$R$78,5,FALSE)</f>
        <v>73</v>
      </c>
      <c r="F24" s="6">
        <f>VLOOKUP($A$7:$A$91,dt!$A$2:$R$78,6,FALSE)</f>
        <v>1</v>
      </c>
      <c r="G24" s="6">
        <f>VLOOKUP($A$7:$A$91,dt!$A$2:$R$78,7,FALSE)</f>
        <v>13515</v>
      </c>
      <c r="H24" s="6">
        <f>VLOOKUP($A$7:$A$91,dt!$A$2:$R$78,8,FALSE)</f>
        <v>1067</v>
      </c>
      <c r="I24" s="6">
        <f>VLOOKUP($A$7:$A$91,dt!$A$2:$R$78,9,FALSE)</f>
        <v>231458</v>
      </c>
      <c r="J24" s="6">
        <f>VLOOKUP($A$7:$A$91,dt!$A$2:$R$78,10,FALSE)</f>
        <v>57</v>
      </c>
      <c r="K24" s="6">
        <f>VLOOKUP($A$7:$A$91,dt!$A$2:$R$78,11,FALSE)</f>
        <v>282413</v>
      </c>
      <c r="L24" s="6">
        <f>VLOOKUP($A$7:$A$91,dt!$A$2:$R$78,12,FALSE)</f>
        <v>8277</v>
      </c>
      <c r="M24" s="6">
        <f>VLOOKUP($A$7:$A$91,dt!$A$2:$R$78,13,FALSE)</f>
        <v>2897111</v>
      </c>
      <c r="N24" s="6">
        <f>VLOOKUP($A$7:$A$91,dt!$A$2:$R$78,14,FALSE)</f>
        <v>270</v>
      </c>
      <c r="O24" s="6">
        <f>VLOOKUP($A$7:$A$91,dt!$A$2:$R$78,15,FALSE)</f>
        <v>9929007</v>
      </c>
      <c r="P24" s="6">
        <f>VLOOKUP($A$7:$A$91,dt!$A$2:$R$78,16,FALSE)</f>
        <v>862</v>
      </c>
      <c r="Q24" s="6">
        <f>VLOOKUP($A$7:$A$91,dt!$A$2:$R$78,17,FALSE)</f>
        <v>542773</v>
      </c>
      <c r="R24" s="6">
        <f>VLOOKUP($A$7:$A$91,dt!$A$2:$R$78,18,FALSE)</f>
        <v>290</v>
      </c>
      <c r="S24" s="6">
        <f>VLOOKUP($A$7:$A$91,dt!$A$2:$X$78,19,FALSE)</f>
        <v>62792</v>
      </c>
      <c r="T24" s="6">
        <f>VLOOKUP($A$7:$A$91,dt!$A$2:$X$78,20,FALSE)</f>
        <v>342</v>
      </c>
      <c r="U24" s="6">
        <f>VLOOKUP($A$7:$A$91,dt!$A$2:$X$78,21,FALSE)</f>
        <v>3070</v>
      </c>
      <c r="V24" s="6">
        <f>VLOOKUP($A$7:$A$91,dt!$A$2:$X$78,22,FALSE)</f>
        <v>111</v>
      </c>
      <c r="W24" s="6">
        <f>VLOOKUP($A$7:$A$91,dt!$A$2:$X$78,23,FALSE)</f>
        <v>506</v>
      </c>
      <c r="X24" s="6">
        <f>VLOOKUP($A$7:$A$91,dt!$A$2:$X$78,24,FALSE)</f>
        <v>19</v>
      </c>
    </row>
    <row r="25" spans="1:24" ht="18.75" x14ac:dyDescent="0.2">
      <c r="A25" s="5" t="s">
        <v>27</v>
      </c>
      <c r="B25" s="6">
        <f>VLOOKUP($A$7:$A$91,dt!$A$2:$R$78,2,FALSE)</f>
        <v>35369</v>
      </c>
      <c r="C25" s="6">
        <f>VLOOKUP($A$7:$A$91,dt!$A$2:$R$78,3,FALSE)</f>
        <v>125792</v>
      </c>
      <c r="D25" s="6">
        <f>VLOOKUP($A$7:$A$91,dt!$A$2:$R$78,4,FALSE)</f>
        <v>11645</v>
      </c>
      <c r="E25" s="6">
        <f>VLOOKUP($A$7:$A$91,dt!$A$2:$R$78,5,FALSE)</f>
        <v>29833</v>
      </c>
      <c r="F25" s="6">
        <f>VLOOKUP($A$7:$A$91,dt!$A$2:$R$78,6,FALSE)</f>
        <v>676</v>
      </c>
      <c r="G25" s="6">
        <f>VLOOKUP($A$7:$A$91,dt!$A$2:$R$78,7,FALSE)</f>
        <v>15177</v>
      </c>
      <c r="H25" s="6">
        <f>VLOOKUP($A$7:$A$91,dt!$A$2:$R$78,8,FALSE)</f>
        <v>1332</v>
      </c>
      <c r="I25" s="6">
        <f>VLOOKUP($A$7:$A$91,dt!$A$2:$R$78,9,FALSE)</f>
        <v>24551</v>
      </c>
      <c r="J25" s="6">
        <f>VLOOKUP($A$7:$A$91,dt!$A$2:$R$78,10,FALSE)</f>
        <v>592</v>
      </c>
      <c r="K25" s="6">
        <f>VLOOKUP($A$7:$A$91,dt!$A$2:$R$78,11,FALSE)</f>
        <v>1447824</v>
      </c>
      <c r="L25" s="6">
        <f>VLOOKUP($A$7:$A$91,dt!$A$2:$R$78,12,FALSE)</f>
        <v>31277</v>
      </c>
      <c r="M25" s="6">
        <f>VLOOKUP($A$7:$A$91,dt!$A$2:$R$78,13,FALSE)</f>
        <v>451575</v>
      </c>
      <c r="N25" s="6">
        <f>VLOOKUP($A$7:$A$91,dt!$A$2:$R$78,14,FALSE)</f>
        <v>856</v>
      </c>
      <c r="O25" s="6">
        <f>VLOOKUP($A$7:$A$91,dt!$A$2:$R$78,15,FALSE)</f>
        <v>370301</v>
      </c>
      <c r="P25" s="6">
        <f>VLOOKUP($A$7:$A$91,dt!$A$2:$R$78,16,FALSE)</f>
        <v>3712</v>
      </c>
      <c r="Q25" s="6">
        <f>VLOOKUP($A$7:$A$91,dt!$A$2:$R$78,17,FALSE)</f>
        <v>128696</v>
      </c>
      <c r="R25" s="6">
        <f>VLOOKUP($A$7:$A$91,dt!$A$2:$R$78,18,FALSE)</f>
        <v>446</v>
      </c>
      <c r="S25" s="6">
        <f>VLOOKUP($A$7:$A$91,dt!$A$2:$X$78,19,FALSE)</f>
        <v>22852</v>
      </c>
      <c r="T25" s="6">
        <f>VLOOKUP($A$7:$A$91,dt!$A$2:$X$78,20,FALSE)</f>
        <v>966</v>
      </c>
      <c r="U25" s="6">
        <f>VLOOKUP($A$7:$A$91,dt!$A$2:$X$78,21,FALSE)</f>
        <v>19202</v>
      </c>
      <c r="V25" s="6">
        <f>VLOOKUP($A$7:$A$91,dt!$A$2:$X$78,22,FALSE)</f>
        <v>724</v>
      </c>
      <c r="W25" s="6">
        <f>VLOOKUP($A$7:$A$91,dt!$A$2:$X$78,23,FALSE)</f>
        <v>890</v>
      </c>
      <c r="X25" s="6">
        <f>VLOOKUP($A$7:$A$91,dt!$A$2:$X$78,24,FALSE)</f>
        <v>41</v>
      </c>
    </row>
    <row r="26" spans="1:24" ht="18.75" x14ac:dyDescent="0.2">
      <c r="A26" s="9" t="s">
        <v>3</v>
      </c>
      <c r="B26" s="8">
        <f>SUM(B27:B34)</f>
        <v>1040744</v>
      </c>
      <c r="C26" s="8">
        <f t="shared" ref="C26:X26" si="12">SUM(C27:C34)</f>
        <v>3227833</v>
      </c>
      <c r="D26" s="8">
        <f t="shared" si="12"/>
        <v>572597</v>
      </c>
      <c r="E26" s="8">
        <f t="shared" si="12"/>
        <v>176364</v>
      </c>
      <c r="F26" s="8">
        <f t="shared" si="12"/>
        <v>5608</v>
      </c>
      <c r="G26" s="8">
        <f t="shared" si="12"/>
        <v>715666</v>
      </c>
      <c r="H26" s="8">
        <f t="shared" si="12"/>
        <v>149458</v>
      </c>
      <c r="I26" s="8">
        <f t="shared" si="12"/>
        <v>1143790</v>
      </c>
      <c r="J26" s="8">
        <f t="shared" si="12"/>
        <v>35950</v>
      </c>
      <c r="K26" s="8">
        <f t="shared" ref="K26:L26" si="13">SUM(K27:K34)</f>
        <v>29183832</v>
      </c>
      <c r="L26" s="8">
        <f t="shared" si="13"/>
        <v>752087</v>
      </c>
      <c r="M26" s="8">
        <f t="shared" ref="M26:N26" si="14">SUM(M27:M34)</f>
        <v>36798363</v>
      </c>
      <c r="N26" s="8">
        <f t="shared" si="14"/>
        <v>10643</v>
      </c>
      <c r="O26" s="8">
        <f t="shared" si="12"/>
        <v>4332755</v>
      </c>
      <c r="P26" s="8">
        <f t="shared" si="12"/>
        <v>39420</v>
      </c>
      <c r="Q26" s="8">
        <f t="shared" si="12"/>
        <v>718059</v>
      </c>
      <c r="R26" s="8">
        <f t="shared" si="12"/>
        <v>8449</v>
      </c>
      <c r="S26" s="8">
        <f t="shared" ref="S26:T26" si="15">SUM(S27:S34)</f>
        <v>1512586</v>
      </c>
      <c r="T26" s="8">
        <f t="shared" si="15"/>
        <v>25879</v>
      </c>
      <c r="U26" s="8">
        <f t="shared" si="12"/>
        <v>217046</v>
      </c>
      <c r="V26" s="8">
        <f t="shared" si="12"/>
        <v>9155</v>
      </c>
      <c r="W26" s="8">
        <f t="shared" si="12"/>
        <v>9338</v>
      </c>
      <c r="X26" s="8">
        <f t="shared" si="12"/>
        <v>466</v>
      </c>
    </row>
    <row r="27" spans="1:24" ht="18.75" x14ac:dyDescent="0.2">
      <c r="A27" s="5" t="s">
        <v>28</v>
      </c>
      <c r="B27" s="6">
        <f>VLOOKUP($A$7:$A$91,dt!$A$2:$R$78,2,FALSE)</f>
        <v>199232</v>
      </c>
      <c r="C27" s="6">
        <f>VLOOKUP($A$7:$A$91,dt!$A$2:$R$78,3,FALSE)</f>
        <v>576610</v>
      </c>
      <c r="D27" s="6">
        <f>VLOOKUP($A$7:$A$91,dt!$A$2:$R$78,4,FALSE)</f>
        <v>71391</v>
      </c>
      <c r="E27" s="6">
        <f>VLOOKUP($A$7:$A$91,dt!$A$2:$R$78,5,FALSE)</f>
        <v>158583</v>
      </c>
      <c r="F27" s="6">
        <f>VLOOKUP($A$7:$A$91,dt!$A$2:$R$78,6,FALSE)</f>
        <v>5022</v>
      </c>
      <c r="G27" s="6">
        <f>VLOOKUP($A$7:$A$91,dt!$A$2:$R$78,7,FALSE)</f>
        <v>87443</v>
      </c>
      <c r="H27" s="6">
        <f>VLOOKUP($A$7:$A$91,dt!$A$2:$R$78,8,FALSE)</f>
        <v>12818</v>
      </c>
      <c r="I27" s="6">
        <f>VLOOKUP($A$7:$A$91,dt!$A$2:$R$78,9,FALSE)</f>
        <v>265332</v>
      </c>
      <c r="J27" s="6">
        <f>VLOOKUP($A$7:$A$91,dt!$A$2:$R$78,10,FALSE)</f>
        <v>6327</v>
      </c>
      <c r="K27" s="6">
        <f>VLOOKUP($A$7:$A$91,dt!$A$2:$R$78,11,FALSE)</f>
        <v>6018659</v>
      </c>
      <c r="L27" s="6">
        <f>VLOOKUP($A$7:$A$91,dt!$A$2:$R$78,12,FALSE)</f>
        <v>163633</v>
      </c>
      <c r="M27" s="6">
        <f>VLOOKUP($A$7:$A$91,dt!$A$2:$R$78,13,FALSE)</f>
        <v>19775739</v>
      </c>
      <c r="N27" s="6">
        <f>VLOOKUP($A$7:$A$91,dt!$A$2:$R$78,14,FALSE)</f>
        <v>3639</v>
      </c>
      <c r="O27" s="6">
        <f>VLOOKUP($A$7:$A$91,dt!$A$2:$R$78,15,FALSE)</f>
        <v>1058558</v>
      </c>
      <c r="P27" s="6">
        <f>VLOOKUP($A$7:$A$91,dt!$A$2:$R$78,16,FALSE)</f>
        <v>10938</v>
      </c>
      <c r="Q27" s="6">
        <f>VLOOKUP($A$7:$A$91,dt!$A$2:$R$78,17,FALSE)</f>
        <v>330865</v>
      </c>
      <c r="R27" s="6">
        <f>VLOOKUP($A$7:$A$91,dt!$A$2:$R$78,18,FALSE)</f>
        <v>2685</v>
      </c>
      <c r="S27" s="6">
        <f>VLOOKUP($A$7:$A$91,dt!$A$2:$X$78,19,FALSE)</f>
        <v>637815</v>
      </c>
      <c r="T27" s="6">
        <f>VLOOKUP($A$7:$A$91,dt!$A$2:$X$78,20,FALSE)</f>
        <v>6355</v>
      </c>
      <c r="U27" s="6">
        <f>VLOOKUP($A$7:$A$91,dt!$A$2:$X$78,21,FALSE)</f>
        <v>128549</v>
      </c>
      <c r="V27" s="6">
        <f>VLOOKUP($A$7:$A$91,dt!$A$2:$X$78,22,FALSE)</f>
        <v>4644</v>
      </c>
      <c r="W27" s="6">
        <f>VLOOKUP($A$7:$A$91,dt!$A$2:$X$78,23,FALSE)</f>
        <v>4190</v>
      </c>
      <c r="X27" s="6">
        <f>VLOOKUP($A$7:$A$91,dt!$A$2:$X$78,24,FALSE)</f>
        <v>167</v>
      </c>
    </row>
    <row r="28" spans="1:24" ht="18.75" x14ac:dyDescent="0.2">
      <c r="A28" s="5" t="s">
        <v>29</v>
      </c>
      <c r="B28" s="6">
        <f>VLOOKUP($A$7:$A$91,dt!$A$2:$R$78,2,FALSE)</f>
        <v>161908</v>
      </c>
      <c r="C28" s="6">
        <f>VLOOKUP($A$7:$A$91,dt!$A$2:$R$78,3,FALSE)</f>
        <v>558227</v>
      </c>
      <c r="D28" s="6">
        <f>VLOOKUP($A$7:$A$91,dt!$A$2:$R$78,4,FALSE)</f>
        <v>88179</v>
      </c>
      <c r="E28" s="6">
        <f>VLOOKUP($A$7:$A$91,dt!$A$2:$R$78,5,FALSE)</f>
        <v>5440</v>
      </c>
      <c r="F28" s="6">
        <f>VLOOKUP($A$7:$A$91,dt!$A$2:$R$78,6,FALSE)</f>
        <v>155</v>
      </c>
      <c r="G28" s="6">
        <f>VLOOKUP($A$7:$A$91,dt!$A$2:$R$78,7,FALSE)</f>
        <v>164202</v>
      </c>
      <c r="H28" s="6">
        <f>VLOOKUP($A$7:$A$91,dt!$A$2:$R$78,8,FALSE)</f>
        <v>27842</v>
      </c>
      <c r="I28" s="6">
        <f>VLOOKUP($A$7:$A$91,dt!$A$2:$R$78,9,FALSE)</f>
        <v>278931</v>
      </c>
      <c r="J28" s="6">
        <f>VLOOKUP($A$7:$A$91,dt!$A$2:$R$78,10,FALSE)</f>
        <v>9061</v>
      </c>
      <c r="K28" s="6">
        <f>VLOOKUP($A$7:$A$91,dt!$A$2:$R$78,11,FALSE)</f>
        <v>5071442</v>
      </c>
      <c r="L28" s="6">
        <f>VLOOKUP($A$7:$A$91,dt!$A$2:$R$78,12,FALSE)</f>
        <v>120839</v>
      </c>
      <c r="M28" s="6">
        <f>VLOOKUP($A$7:$A$91,dt!$A$2:$R$78,13,FALSE)</f>
        <v>6982195</v>
      </c>
      <c r="N28" s="6">
        <f>VLOOKUP($A$7:$A$91,dt!$A$2:$R$78,14,FALSE)</f>
        <v>1233</v>
      </c>
      <c r="O28" s="6">
        <f>VLOOKUP($A$7:$A$91,dt!$A$2:$R$78,15,FALSE)</f>
        <v>323982</v>
      </c>
      <c r="P28" s="6">
        <f>VLOOKUP($A$7:$A$91,dt!$A$2:$R$78,16,FALSE)</f>
        <v>5840</v>
      </c>
      <c r="Q28" s="6">
        <f>VLOOKUP($A$7:$A$91,dt!$A$2:$R$78,17,FALSE)</f>
        <v>49317</v>
      </c>
      <c r="R28" s="6">
        <f>VLOOKUP($A$7:$A$91,dt!$A$2:$R$78,18,FALSE)</f>
        <v>870</v>
      </c>
      <c r="S28" s="6">
        <f>VLOOKUP($A$7:$A$91,dt!$A$2:$X$78,19,FALSE)</f>
        <v>221130</v>
      </c>
      <c r="T28" s="6">
        <f>VLOOKUP($A$7:$A$91,dt!$A$2:$X$78,20,FALSE)</f>
        <v>6955</v>
      </c>
      <c r="U28" s="6">
        <f>VLOOKUP($A$7:$A$91,dt!$A$2:$X$78,21,FALSE)</f>
        <v>22289</v>
      </c>
      <c r="V28" s="6">
        <f>VLOOKUP($A$7:$A$91,dt!$A$2:$X$78,22,FALSE)</f>
        <v>1207</v>
      </c>
      <c r="W28" s="6">
        <f>VLOOKUP($A$7:$A$91,dt!$A$2:$X$78,23,FALSE)</f>
        <v>1767</v>
      </c>
      <c r="X28" s="6">
        <f>VLOOKUP($A$7:$A$91,dt!$A$2:$X$78,24,FALSE)</f>
        <v>113</v>
      </c>
    </row>
    <row r="29" spans="1:24" ht="18.75" x14ac:dyDescent="0.2">
      <c r="A29" s="5" t="s">
        <v>30</v>
      </c>
      <c r="B29" s="6">
        <f>VLOOKUP($A$7:$A$91,dt!$A$2:$R$78,2,FALSE)</f>
        <v>169869</v>
      </c>
      <c r="C29" s="6">
        <f>VLOOKUP($A$7:$A$91,dt!$A$2:$R$78,3,FALSE)</f>
        <v>603885</v>
      </c>
      <c r="D29" s="6">
        <f>VLOOKUP($A$7:$A$91,dt!$A$2:$R$78,4,FALSE)</f>
        <v>107451</v>
      </c>
      <c r="E29" s="6">
        <f>VLOOKUP($A$7:$A$91,dt!$A$2:$R$78,5,FALSE)</f>
        <v>562</v>
      </c>
      <c r="F29" s="6">
        <f>VLOOKUP($A$7:$A$91,dt!$A$2:$R$78,6,FALSE)</f>
        <v>22</v>
      </c>
      <c r="G29" s="6">
        <f>VLOOKUP($A$7:$A$91,dt!$A$2:$R$78,7,FALSE)</f>
        <v>153261</v>
      </c>
      <c r="H29" s="6">
        <f>VLOOKUP($A$7:$A$91,dt!$A$2:$R$78,8,FALSE)</f>
        <v>32681</v>
      </c>
      <c r="I29" s="6">
        <f>VLOOKUP($A$7:$A$91,dt!$A$2:$R$78,9,FALSE)</f>
        <v>115369</v>
      </c>
      <c r="J29" s="6">
        <f>VLOOKUP($A$7:$A$91,dt!$A$2:$R$78,10,FALSE)</f>
        <v>7297</v>
      </c>
      <c r="K29" s="6">
        <f>VLOOKUP($A$7:$A$91,dt!$A$2:$R$78,11,FALSE)</f>
        <v>4486682</v>
      </c>
      <c r="L29" s="6">
        <f>VLOOKUP($A$7:$A$91,dt!$A$2:$R$78,12,FALSE)</f>
        <v>119267</v>
      </c>
      <c r="M29" s="6">
        <f>VLOOKUP($A$7:$A$91,dt!$A$2:$R$78,13,FALSE)</f>
        <v>574164</v>
      </c>
      <c r="N29" s="6">
        <f>VLOOKUP($A$7:$A$91,dt!$A$2:$R$78,14,FALSE)</f>
        <v>1688</v>
      </c>
      <c r="O29" s="6">
        <f>VLOOKUP($A$7:$A$91,dt!$A$2:$R$78,15,FALSE)</f>
        <v>226263</v>
      </c>
      <c r="P29" s="6">
        <f>VLOOKUP($A$7:$A$91,dt!$A$2:$R$78,16,FALSE)</f>
        <v>7471</v>
      </c>
      <c r="Q29" s="6">
        <f>VLOOKUP($A$7:$A$91,dt!$A$2:$R$78,17,FALSE)</f>
        <v>52648</v>
      </c>
      <c r="R29" s="6">
        <f>VLOOKUP($A$7:$A$91,dt!$A$2:$R$78,18,FALSE)</f>
        <v>940</v>
      </c>
      <c r="S29" s="6">
        <f>VLOOKUP($A$7:$A$91,dt!$A$2:$X$78,19,FALSE)</f>
        <v>196912</v>
      </c>
      <c r="T29" s="6">
        <f>VLOOKUP($A$7:$A$91,dt!$A$2:$X$78,20,FALSE)</f>
        <v>6440</v>
      </c>
      <c r="U29" s="6">
        <f>VLOOKUP($A$7:$A$91,dt!$A$2:$X$78,21,FALSE)</f>
        <v>7497</v>
      </c>
      <c r="V29" s="6">
        <f>VLOOKUP($A$7:$A$91,dt!$A$2:$X$78,22,FALSE)</f>
        <v>475</v>
      </c>
      <c r="W29" s="6">
        <f>VLOOKUP($A$7:$A$91,dt!$A$2:$X$78,23,FALSE)</f>
        <v>665</v>
      </c>
      <c r="X29" s="6">
        <f>VLOOKUP($A$7:$A$91,dt!$A$2:$X$78,24,FALSE)</f>
        <v>41</v>
      </c>
    </row>
    <row r="30" spans="1:24" ht="18.75" x14ac:dyDescent="0.2">
      <c r="A30" s="5" t="s">
        <v>31</v>
      </c>
      <c r="B30" s="6">
        <f>VLOOKUP($A$7:$A$91,dt!$A$2:$R$78,2,FALSE)</f>
        <v>150502</v>
      </c>
      <c r="C30" s="6">
        <f>VLOOKUP($A$7:$A$91,dt!$A$2:$R$78,3,FALSE)</f>
        <v>542823</v>
      </c>
      <c r="D30" s="6">
        <f>VLOOKUP($A$7:$A$91,dt!$A$2:$R$78,4,FALSE)</f>
        <v>105568</v>
      </c>
      <c r="E30" s="6">
        <f>VLOOKUP($A$7:$A$91,dt!$A$2:$R$78,5,FALSE)</f>
        <v>4795</v>
      </c>
      <c r="F30" s="6">
        <f>VLOOKUP($A$7:$A$91,dt!$A$2:$R$78,6,FALSE)</f>
        <v>194</v>
      </c>
      <c r="G30" s="6">
        <f>VLOOKUP($A$7:$A$91,dt!$A$2:$R$78,7,FALSE)</f>
        <v>103915</v>
      </c>
      <c r="H30" s="6">
        <f>VLOOKUP($A$7:$A$91,dt!$A$2:$R$78,8,FALSE)</f>
        <v>24638</v>
      </c>
      <c r="I30" s="6">
        <f>VLOOKUP($A$7:$A$91,dt!$A$2:$R$78,9,FALSE)</f>
        <v>83184</v>
      </c>
      <c r="J30" s="6">
        <f>VLOOKUP($A$7:$A$91,dt!$A$2:$R$78,10,FALSE)</f>
        <v>3758</v>
      </c>
      <c r="K30" s="6">
        <f>VLOOKUP($A$7:$A$91,dt!$A$2:$R$78,11,FALSE)</f>
        <v>3454187</v>
      </c>
      <c r="L30" s="6">
        <f>VLOOKUP($A$7:$A$91,dt!$A$2:$R$78,12,FALSE)</f>
        <v>96570</v>
      </c>
      <c r="M30" s="6">
        <f>VLOOKUP($A$7:$A$91,dt!$A$2:$R$78,13,FALSE)</f>
        <v>1039082</v>
      </c>
      <c r="N30" s="6">
        <f>VLOOKUP($A$7:$A$91,dt!$A$2:$R$78,14,FALSE)</f>
        <v>1949</v>
      </c>
      <c r="O30" s="6">
        <f>VLOOKUP($A$7:$A$91,dt!$A$2:$R$78,15,FALSE)</f>
        <v>75876</v>
      </c>
      <c r="P30" s="6">
        <f>VLOOKUP($A$7:$A$91,dt!$A$2:$R$78,16,FALSE)</f>
        <v>2692</v>
      </c>
      <c r="Q30" s="6">
        <f>VLOOKUP($A$7:$A$91,dt!$A$2:$R$78,17,FALSE)</f>
        <v>31019</v>
      </c>
      <c r="R30" s="6">
        <f>VLOOKUP($A$7:$A$91,dt!$A$2:$R$78,18,FALSE)</f>
        <v>1992</v>
      </c>
      <c r="S30" s="6">
        <f>VLOOKUP($A$7:$A$91,dt!$A$2:$X$78,19,FALSE)</f>
        <v>57908</v>
      </c>
      <c r="T30" s="6">
        <f>VLOOKUP($A$7:$A$91,dt!$A$2:$X$78,20,FALSE)</f>
        <v>2039</v>
      </c>
      <c r="U30" s="6">
        <f>VLOOKUP($A$7:$A$91,dt!$A$2:$X$78,21,FALSE)</f>
        <v>5608</v>
      </c>
      <c r="V30" s="6">
        <f>VLOOKUP($A$7:$A$91,dt!$A$2:$X$78,22,FALSE)</f>
        <v>319</v>
      </c>
      <c r="W30" s="6">
        <f>VLOOKUP($A$7:$A$91,dt!$A$2:$X$78,23,FALSE)</f>
        <v>734</v>
      </c>
      <c r="X30" s="6">
        <f>VLOOKUP($A$7:$A$91,dt!$A$2:$X$78,24,FALSE)</f>
        <v>25</v>
      </c>
    </row>
    <row r="31" spans="1:24" ht="18.75" x14ac:dyDescent="0.2">
      <c r="A31" s="5" t="s">
        <v>32</v>
      </c>
      <c r="B31" s="6">
        <f>VLOOKUP($A$7:$A$91,dt!$A$2:$R$78,2,FALSE)</f>
        <v>185673</v>
      </c>
      <c r="C31" s="6">
        <f>VLOOKUP($A$7:$A$91,dt!$A$2:$R$78,3,FALSE)</f>
        <v>539463</v>
      </c>
      <c r="D31" s="6">
        <f>VLOOKUP($A$7:$A$91,dt!$A$2:$R$78,4,FALSE)</f>
        <v>119744</v>
      </c>
      <c r="E31" s="6">
        <f>VLOOKUP($A$7:$A$91,dt!$A$2:$R$78,5,FALSE)</f>
        <v>129</v>
      </c>
      <c r="F31" s="6">
        <f>VLOOKUP($A$7:$A$91,dt!$A$2:$R$78,6,FALSE)</f>
        <v>6</v>
      </c>
      <c r="G31" s="6">
        <f>VLOOKUP($A$7:$A$91,dt!$A$2:$R$78,7,FALSE)</f>
        <v>138829</v>
      </c>
      <c r="H31" s="6">
        <f>VLOOKUP($A$7:$A$91,dt!$A$2:$R$78,8,FALSE)</f>
        <v>36555</v>
      </c>
      <c r="I31" s="6">
        <f>VLOOKUP($A$7:$A$91,dt!$A$2:$R$78,9,FALSE)</f>
        <v>136099</v>
      </c>
      <c r="J31" s="6">
        <f>VLOOKUP($A$7:$A$91,dt!$A$2:$R$78,10,FALSE)</f>
        <v>4571</v>
      </c>
      <c r="K31" s="6">
        <f>VLOOKUP($A$7:$A$91,dt!$A$2:$R$78,11,FALSE)</f>
        <v>4658710</v>
      </c>
      <c r="L31" s="6">
        <f>VLOOKUP($A$7:$A$91,dt!$A$2:$R$78,12,FALSE)</f>
        <v>113301</v>
      </c>
      <c r="M31" s="6">
        <f>VLOOKUP($A$7:$A$91,dt!$A$2:$R$78,13,FALSE)</f>
        <v>2293838</v>
      </c>
      <c r="N31" s="6">
        <f>VLOOKUP($A$7:$A$91,dt!$A$2:$R$78,14,FALSE)</f>
        <v>1446</v>
      </c>
      <c r="O31" s="6">
        <f>VLOOKUP($A$7:$A$91,dt!$A$2:$R$78,15,FALSE)</f>
        <v>1304650</v>
      </c>
      <c r="P31" s="6">
        <f>VLOOKUP($A$7:$A$91,dt!$A$2:$R$78,16,FALSE)</f>
        <v>5992</v>
      </c>
      <c r="Q31" s="6">
        <f>VLOOKUP($A$7:$A$91,dt!$A$2:$R$78,17,FALSE)</f>
        <v>32617</v>
      </c>
      <c r="R31" s="6">
        <f>VLOOKUP($A$7:$A$91,dt!$A$2:$R$78,18,FALSE)</f>
        <v>1024</v>
      </c>
      <c r="S31" s="6">
        <f>VLOOKUP($A$7:$A$91,dt!$A$2:$X$78,19,FALSE)</f>
        <v>65618</v>
      </c>
      <c r="T31" s="6">
        <f>VLOOKUP($A$7:$A$91,dt!$A$2:$X$78,20,FALSE)</f>
        <v>1344</v>
      </c>
      <c r="U31" s="6">
        <f>VLOOKUP($A$7:$A$91,dt!$A$2:$X$78,21,FALSE)</f>
        <v>10307</v>
      </c>
      <c r="V31" s="6">
        <f>VLOOKUP($A$7:$A$91,dt!$A$2:$X$78,22,FALSE)</f>
        <v>768</v>
      </c>
      <c r="W31" s="6">
        <f>VLOOKUP($A$7:$A$91,dt!$A$2:$X$78,23,FALSE)</f>
        <v>742</v>
      </c>
      <c r="X31" s="6">
        <f>VLOOKUP($A$7:$A$91,dt!$A$2:$X$78,24,FALSE)</f>
        <v>49</v>
      </c>
    </row>
    <row r="32" spans="1:24" ht="18.75" x14ac:dyDescent="0.2">
      <c r="A32" s="5" t="s">
        <v>33</v>
      </c>
      <c r="B32" s="6">
        <f>VLOOKUP($A$7:$A$91,dt!$A$2:$R$78,2,FALSE)</f>
        <v>53867</v>
      </c>
      <c r="C32" s="6">
        <f>VLOOKUP($A$7:$A$91,dt!$A$2:$R$78,3,FALSE)</f>
        <v>173669</v>
      </c>
      <c r="D32" s="6">
        <f>VLOOKUP($A$7:$A$91,dt!$A$2:$R$78,4,FALSE)</f>
        <v>37027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31274</v>
      </c>
      <c r="H32" s="6">
        <f>VLOOKUP($A$7:$A$91,dt!$A$2:$R$78,8,FALSE)</f>
        <v>7545</v>
      </c>
      <c r="I32" s="6">
        <f>VLOOKUP($A$7:$A$91,dt!$A$2:$R$78,9,FALSE)</f>
        <v>57834</v>
      </c>
      <c r="J32" s="6">
        <f>VLOOKUP($A$7:$A$91,dt!$A$2:$R$78,10,FALSE)</f>
        <v>1435</v>
      </c>
      <c r="K32" s="6">
        <f>VLOOKUP($A$7:$A$91,dt!$A$2:$R$78,11,FALSE)</f>
        <v>1539027</v>
      </c>
      <c r="L32" s="6">
        <f>VLOOKUP($A$7:$A$91,dt!$A$2:$R$78,12,FALSE)</f>
        <v>38567</v>
      </c>
      <c r="M32" s="6">
        <f>VLOOKUP($A$7:$A$91,dt!$A$2:$R$78,13,FALSE)</f>
        <v>258119</v>
      </c>
      <c r="N32" s="6">
        <f>VLOOKUP($A$7:$A$91,dt!$A$2:$R$78,14,FALSE)</f>
        <v>270</v>
      </c>
      <c r="O32" s="6">
        <f>VLOOKUP($A$7:$A$91,dt!$A$2:$R$78,15,FALSE)</f>
        <v>47244</v>
      </c>
      <c r="P32" s="6">
        <f>VLOOKUP($A$7:$A$91,dt!$A$2:$R$78,16,FALSE)</f>
        <v>2598</v>
      </c>
      <c r="Q32" s="6">
        <f>VLOOKUP($A$7:$A$91,dt!$A$2:$R$78,17,FALSE)</f>
        <v>8359</v>
      </c>
      <c r="R32" s="6">
        <f>VLOOKUP($A$7:$A$91,dt!$A$2:$R$78,18,FALSE)</f>
        <v>195</v>
      </c>
      <c r="S32" s="6">
        <f>VLOOKUP($A$7:$A$91,dt!$A$2:$X$78,19,FALSE)</f>
        <v>24486</v>
      </c>
      <c r="T32" s="6">
        <f>VLOOKUP($A$7:$A$91,dt!$A$2:$X$78,20,FALSE)</f>
        <v>801</v>
      </c>
      <c r="U32" s="6">
        <f>VLOOKUP($A$7:$A$91,dt!$A$2:$X$78,21,FALSE)</f>
        <v>2173</v>
      </c>
      <c r="V32" s="6">
        <f>VLOOKUP($A$7:$A$91,dt!$A$2:$X$78,22,FALSE)</f>
        <v>136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18.75" x14ac:dyDescent="0.2">
      <c r="A33" s="5" t="s">
        <v>34</v>
      </c>
      <c r="B33" s="6">
        <f>VLOOKUP($A$7:$A$91,dt!$A$2:$R$78,2,FALSE)</f>
        <v>82259</v>
      </c>
      <c r="C33" s="6">
        <f>VLOOKUP($A$7:$A$91,dt!$A$2:$R$78,3,FALSE)</f>
        <v>121390</v>
      </c>
      <c r="D33" s="6">
        <f>VLOOKUP($A$7:$A$91,dt!$A$2:$R$78,4,FALSE)</f>
        <v>17247</v>
      </c>
      <c r="E33" s="6">
        <f>VLOOKUP($A$7:$A$91,dt!$A$2:$R$78,5,FALSE)</f>
        <v>6855</v>
      </c>
      <c r="F33" s="6">
        <f>VLOOKUP($A$7:$A$91,dt!$A$2:$R$78,6,FALSE)</f>
        <v>209</v>
      </c>
      <c r="G33" s="6">
        <f>VLOOKUP($A$7:$A$91,dt!$A$2:$R$78,7,FALSE)</f>
        <v>19489</v>
      </c>
      <c r="H33" s="6">
        <f>VLOOKUP($A$7:$A$91,dt!$A$2:$R$78,8,FALSE)</f>
        <v>3087</v>
      </c>
      <c r="I33" s="6">
        <f>VLOOKUP($A$7:$A$91,dt!$A$2:$R$78,9,FALSE)</f>
        <v>162389</v>
      </c>
      <c r="J33" s="6">
        <f>VLOOKUP($A$7:$A$91,dt!$A$2:$R$78,10,FALSE)</f>
        <v>2607</v>
      </c>
      <c r="K33" s="6">
        <f>VLOOKUP($A$7:$A$91,dt!$A$2:$R$78,11,FALSE)</f>
        <v>2889089</v>
      </c>
      <c r="L33" s="6">
        <f>VLOOKUP($A$7:$A$91,dt!$A$2:$R$78,12,FALSE)</f>
        <v>74954</v>
      </c>
      <c r="M33" s="6">
        <f>VLOOKUP($A$7:$A$91,dt!$A$2:$R$78,13,FALSE)</f>
        <v>5422372</v>
      </c>
      <c r="N33" s="6">
        <f>VLOOKUP($A$7:$A$91,dt!$A$2:$R$78,14,FALSE)</f>
        <v>331</v>
      </c>
      <c r="O33" s="6">
        <f>VLOOKUP($A$7:$A$91,dt!$A$2:$R$78,15,FALSE)</f>
        <v>1261190</v>
      </c>
      <c r="P33" s="6">
        <f>VLOOKUP($A$7:$A$91,dt!$A$2:$R$78,16,FALSE)</f>
        <v>2307</v>
      </c>
      <c r="Q33" s="6">
        <f>VLOOKUP($A$7:$A$91,dt!$A$2:$R$78,17,FALSE)</f>
        <v>209713</v>
      </c>
      <c r="R33" s="6">
        <f>VLOOKUP($A$7:$A$91,dt!$A$2:$R$78,18,FALSE)</f>
        <v>575</v>
      </c>
      <c r="S33" s="6">
        <f>VLOOKUP($A$7:$A$91,dt!$A$2:$X$78,19,FALSE)</f>
        <v>295788</v>
      </c>
      <c r="T33" s="6">
        <f>VLOOKUP($A$7:$A$91,dt!$A$2:$X$78,20,FALSE)</f>
        <v>1778</v>
      </c>
      <c r="U33" s="6">
        <f>VLOOKUP($A$7:$A$91,dt!$A$2:$X$78,21,FALSE)</f>
        <v>37361</v>
      </c>
      <c r="V33" s="6">
        <f>VLOOKUP($A$7:$A$91,dt!$A$2:$X$78,22,FALSE)</f>
        <v>1481</v>
      </c>
      <c r="W33" s="6">
        <f>VLOOKUP($A$7:$A$91,dt!$A$2:$X$78,23,FALSE)</f>
        <v>1057</v>
      </c>
      <c r="X33" s="6">
        <f>VLOOKUP($A$7:$A$91,dt!$A$2:$X$78,24,FALSE)</f>
        <v>60</v>
      </c>
    </row>
    <row r="34" spans="1:24" ht="18.75" x14ac:dyDescent="0.2">
      <c r="A34" s="5" t="s">
        <v>35</v>
      </c>
      <c r="B34" s="6">
        <f>VLOOKUP($A$7:$A$91,dt!$A$2:$R$78,2,FALSE)</f>
        <v>37434</v>
      </c>
      <c r="C34" s="6">
        <f>VLOOKUP($A$7:$A$91,dt!$A$2:$R$78,3,FALSE)</f>
        <v>111766</v>
      </c>
      <c r="D34" s="6">
        <f>VLOOKUP($A$7:$A$91,dt!$A$2:$R$78,4,FALSE)</f>
        <v>25990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17253</v>
      </c>
      <c r="H34" s="6">
        <f>VLOOKUP($A$7:$A$91,dt!$A$2:$R$78,8,FALSE)</f>
        <v>4292</v>
      </c>
      <c r="I34" s="6">
        <f>VLOOKUP($A$7:$A$91,dt!$A$2:$R$78,9,FALSE)</f>
        <v>44652</v>
      </c>
      <c r="J34" s="6">
        <f>VLOOKUP($A$7:$A$91,dt!$A$2:$R$78,10,FALSE)</f>
        <v>894</v>
      </c>
      <c r="K34" s="6">
        <f>VLOOKUP($A$7:$A$91,dt!$A$2:$R$78,11,FALSE)</f>
        <v>1066036</v>
      </c>
      <c r="L34" s="6">
        <f>VLOOKUP($A$7:$A$91,dt!$A$2:$R$78,12,FALSE)</f>
        <v>24956</v>
      </c>
      <c r="M34" s="6">
        <f>VLOOKUP($A$7:$A$91,dt!$A$2:$R$78,13,FALSE)</f>
        <v>452854</v>
      </c>
      <c r="N34" s="6">
        <f>VLOOKUP($A$7:$A$91,dt!$A$2:$R$78,14,FALSE)</f>
        <v>87</v>
      </c>
      <c r="O34" s="6">
        <f>VLOOKUP($A$7:$A$91,dt!$A$2:$R$78,15,FALSE)</f>
        <v>34992</v>
      </c>
      <c r="P34" s="6">
        <f>VLOOKUP($A$7:$A$91,dt!$A$2:$R$78,16,FALSE)</f>
        <v>1582</v>
      </c>
      <c r="Q34" s="6">
        <f>VLOOKUP($A$7:$A$91,dt!$A$2:$R$78,17,FALSE)</f>
        <v>3521</v>
      </c>
      <c r="R34" s="6">
        <f>VLOOKUP($A$7:$A$91,dt!$A$2:$R$78,18,FALSE)</f>
        <v>168</v>
      </c>
      <c r="S34" s="6">
        <f>VLOOKUP($A$7:$A$91,dt!$A$2:$X$78,19,FALSE)</f>
        <v>12929</v>
      </c>
      <c r="T34" s="6">
        <f>VLOOKUP($A$7:$A$91,dt!$A$2:$X$78,20,FALSE)</f>
        <v>167</v>
      </c>
      <c r="U34" s="6">
        <f>VLOOKUP($A$7:$A$91,dt!$A$2:$X$78,21,FALSE)</f>
        <v>3262</v>
      </c>
      <c r="V34" s="6">
        <f>VLOOKUP($A$7:$A$91,dt!$A$2:$X$78,22,FALSE)</f>
        <v>125</v>
      </c>
      <c r="W34" s="6">
        <f>VLOOKUP($A$7:$A$91,dt!$A$2:$X$78,23,FALSE)</f>
        <v>81</v>
      </c>
      <c r="X34" s="6">
        <f>VLOOKUP($A$7:$A$91,dt!$A$2:$X$78,24,FALSE)</f>
        <v>6</v>
      </c>
    </row>
    <row r="35" spans="1:24" ht="18.75" x14ac:dyDescent="0.2">
      <c r="A35" s="9" t="s">
        <v>4</v>
      </c>
      <c r="B35" s="8">
        <f>SUM(B36:B47)</f>
        <v>877659</v>
      </c>
      <c r="C35" s="8">
        <f t="shared" ref="C35:X35" si="16">SUM(C36:C47)</f>
        <v>2176733</v>
      </c>
      <c r="D35" s="8">
        <f t="shared" si="16"/>
        <v>407285</v>
      </c>
      <c r="E35" s="8">
        <f t="shared" si="16"/>
        <v>66562</v>
      </c>
      <c r="F35" s="8">
        <f t="shared" si="16"/>
        <v>1745</v>
      </c>
      <c r="G35" s="8">
        <f t="shared" si="16"/>
        <v>567432</v>
      </c>
      <c r="H35" s="8">
        <f t="shared" si="16"/>
        <v>113326</v>
      </c>
      <c r="I35" s="8">
        <f t="shared" si="16"/>
        <v>1198371</v>
      </c>
      <c r="J35" s="8">
        <f t="shared" si="16"/>
        <v>33010</v>
      </c>
      <c r="K35" s="8">
        <f t="shared" ref="K35:L35" si="17">SUM(K36:K47)</f>
        <v>29259238</v>
      </c>
      <c r="L35" s="8">
        <f t="shared" si="17"/>
        <v>679483</v>
      </c>
      <c r="M35" s="8">
        <f t="shared" ref="M35:N35" si="18">SUM(M36:M47)</f>
        <v>4198570</v>
      </c>
      <c r="N35" s="8">
        <f t="shared" si="18"/>
        <v>9042</v>
      </c>
      <c r="O35" s="8">
        <f t="shared" si="16"/>
        <v>4170815</v>
      </c>
      <c r="P35" s="8">
        <f t="shared" si="16"/>
        <v>37684</v>
      </c>
      <c r="Q35" s="8">
        <f t="shared" si="16"/>
        <v>432767</v>
      </c>
      <c r="R35" s="8">
        <f t="shared" si="16"/>
        <v>10727</v>
      </c>
      <c r="S35" s="8">
        <f t="shared" ref="S35:T35" si="19">SUM(S36:S47)</f>
        <v>977159</v>
      </c>
      <c r="T35" s="8">
        <f t="shared" si="19"/>
        <v>13772</v>
      </c>
      <c r="U35" s="8">
        <f t="shared" si="16"/>
        <v>122515</v>
      </c>
      <c r="V35" s="8">
        <f t="shared" si="16"/>
        <v>5809</v>
      </c>
      <c r="W35" s="8">
        <f t="shared" si="16"/>
        <v>2906</v>
      </c>
      <c r="X35" s="8">
        <f t="shared" si="16"/>
        <v>220</v>
      </c>
    </row>
    <row r="36" spans="1:24" ht="18.75" x14ac:dyDescent="0.2">
      <c r="A36" s="5" t="s">
        <v>36</v>
      </c>
      <c r="B36" s="6">
        <f>VLOOKUP($A$7:$A$91,dt!$A$2:$R$78,2,FALSE)</f>
        <v>25889</v>
      </c>
      <c r="C36" s="6">
        <f>VLOOKUP($A$7:$A$91,dt!$A$2:$R$78,3,FALSE)</f>
        <v>49432</v>
      </c>
      <c r="D36" s="6">
        <f>VLOOKUP($A$7:$A$91,dt!$A$2:$R$78,4,FALSE)</f>
        <v>6620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23381</v>
      </c>
      <c r="H36" s="6">
        <f>VLOOKUP($A$7:$A$91,dt!$A$2:$R$78,8,FALSE)</f>
        <v>2977</v>
      </c>
      <c r="I36" s="6">
        <f>VLOOKUP($A$7:$A$91,dt!$A$2:$R$78,9,FALSE)</f>
        <v>24619</v>
      </c>
      <c r="J36" s="6">
        <f>VLOOKUP($A$7:$A$91,dt!$A$2:$R$78,10,FALSE)</f>
        <v>1052</v>
      </c>
      <c r="K36" s="6">
        <f>VLOOKUP($A$7:$A$91,dt!$A$2:$R$78,11,FALSE)</f>
        <v>1568382</v>
      </c>
      <c r="L36" s="6">
        <f>VLOOKUP($A$7:$A$91,dt!$A$2:$R$78,12,FALSE)</f>
        <v>21611</v>
      </c>
      <c r="M36" s="6">
        <f>VLOOKUP($A$7:$A$91,dt!$A$2:$R$78,13,FALSE)</f>
        <v>24145</v>
      </c>
      <c r="N36" s="6">
        <f>VLOOKUP($A$7:$A$91,dt!$A$2:$R$78,14,FALSE)</f>
        <v>164</v>
      </c>
      <c r="O36" s="6">
        <f>VLOOKUP($A$7:$A$91,dt!$A$2:$R$78,15,FALSE)</f>
        <v>52831</v>
      </c>
      <c r="P36" s="6">
        <f>VLOOKUP($A$7:$A$91,dt!$A$2:$R$78,16,FALSE)</f>
        <v>874</v>
      </c>
      <c r="Q36" s="6">
        <f>VLOOKUP($A$7:$A$91,dt!$A$2:$R$78,17,FALSE)</f>
        <v>22020</v>
      </c>
      <c r="R36" s="6">
        <f>VLOOKUP($A$7:$A$91,dt!$A$2:$R$78,18,FALSE)</f>
        <v>159</v>
      </c>
      <c r="S36" s="6">
        <f>VLOOKUP($A$7:$A$91,dt!$A$2:$X$78,19,FALSE)</f>
        <v>20843</v>
      </c>
      <c r="T36" s="6">
        <f>VLOOKUP($A$7:$A$91,dt!$A$2:$X$78,20,FALSE)</f>
        <v>215</v>
      </c>
      <c r="U36" s="6">
        <f>VLOOKUP($A$7:$A$91,dt!$A$2:$X$78,21,FALSE)</f>
        <v>5087</v>
      </c>
      <c r="V36" s="6">
        <f>VLOOKUP($A$7:$A$91,dt!$A$2:$X$78,22,FALSE)</f>
        <v>225</v>
      </c>
      <c r="W36" s="6">
        <f>VLOOKUP($A$7:$A$91,dt!$A$2:$X$78,23,FALSE)</f>
        <v>64</v>
      </c>
      <c r="X36" s="6">
        <f>VLOOKUP($A$7:$A$91,dt!$A$2:$X$78,24,FALSE)</f>
        <v>4</v>
      </c>
    </row>
    <row r="37" spans="1:24" ht="18.75" x14ac:dyDescent="0.2">
      <c r="A37" s="5" t="s">
        <v>37</v>
      </c>
      <c r="B37" s="6">
        <f>VLOOKUP($A$7:$A$91,dt!$A$2:$R$78,2,FALSE)</f>
        <v>31559</v>
      </c>
      <c r="C37" s="6">
        <f>VLOOKUP($A$7:$A$91,dt!$A$2:$R$78,3,FALSE)</f>
        <v>62526</v>
      </c>
      <c r="D37" s="6">
        <f>VLOOKUP($A$7:$A$91,dt!$A$2:$R$78,4,FALSE)</f>
        <v>8909</v>
      </c>
      <c r="E37" s="6">
        <f>VLOOKUP($A$7:$A$91,dt!$A$2:$R$78,5,FALSE)</f>
        <v>1871</v>
      </c>
      <c r="F37" s="6">
        <f>VLOOKUP($A$7:$A$91,dt!$A$2:$R$78,6,FALSE)</f>
        <v>39</v>
      </c>
      <c r="G37" s="6">
        <f>VLOOKUP($A$7:$A$91,dt!$A$2:$R$78,7,FALSE)</f>
        <v>18964</v>
      </c>
      <c r="H37" s="6">
        <f>VLOOKUP($A$7:$A$91,dt!$A$2:$R$78,8,FALSE)</f>
        <v>3305</v>
      </c>
      <c r="I37" s="6">
        <f>VLOOKUP($A$7:$A$91,dt!$A$2:$R$78,9,FALSE)</f>
        <v>46911</v>
      </c>
      <c r="J37" s="6">
        <f>VLOOKUP($A$7:$A$91,dt!$A$2:$R$78,10,FALSE)</f>
        <v>1513</v>
      </c>
      <c r="K37" s="6">
        <f>VLOOKUP($A$7:$A$91,dt!$A$2:$R$78,11,FALSE)</f>
        <v>1538410</v>
      </c>
      <c r="L37" s="6">
        <f>VLOOKUP($A$7:$A$91,dt!$A$2:$R$78,12,FALSE)</f>
        <v>27734</v>
      </c>
      <c r="M37" s="6">
        <f>VLOOKUP($A$7:$A$91,dt!$A$2:$R$78,13,FALSE)</f>
        <v>367367</v>
      </c>
      <c r="N37" s="6">
        <f>VLOOKUP($A$7:$A$91,dt!$A$2:$R$78,14,FALSE)</f>
        <v>191</v>
      </c>
      <c r="O37" s="6">
        <f>VLOOKUP($A$7:$A$91,dt!$A$2:$R$78,15,FALSE)</f>
        <v>52547</v>
      </c>
      <c r="P37" s="6">
        <f>VLOOKUP($A$7:$A$91,dt!$A$2:$R$78,16,FALSE)</f>
        <v>503</v>
      </c>
      <c r="Q37" s="6">
        <f>VLOOKUP($A$7:$A$91,dt!$A$2:$R$78,17,FALSE)</f>
        <v>5876</v>
      </c>
      <c r="R37" s="6">
        <f>VLOOKUP($A$7:$A$91,dt!$A$2:$R$78,18,FALSE)</f>
        <v>85</v>
      </c>
      <c r="S37" s="6">
        <f>VLOOKUP($A$7:$A$91,dt!$A$2:$X$78,19,FALSE)</f>
        <v>28027</v>
      </c>
      <c r="T37" s="6">
        <f>VLOOKUP($A$7:$A$91,dt!$A$2:$X$78,20,FALSE)</f>
        <v>307</v>
      </c>
      <c r="U37" s="6">
        <f>VLOOKUP($A$7:$A$91,dt!$A$2:$X$78,21,FALSE)</f>
        <v>11291</v>
      </c>
      <c r="V37" s="6">
        <f>VLOOKUP($A$7:$A$91,dt!$A$2:$X$78,22,FALSE)</f>
        <v>494</v>
      </c>
      <c r="W37" s="6">
        <f>VLOOKUP($A$7:$A$91,dt!$A$2:$X$78,23,FALSE)</f>
        <v>125</v>
      </c>
      <c r="X37" s="6">
        <f>VLOOKUP($A$7:$A$91,dt!$A$2:$X$78,24,FALSE)</f>
        <v>6</v>
      </c>
    </row>
    <row r="38" spans="1:24" ht="18.75" x14ac:dyDescent="0.2">
      <c r="A38" s="5" t="s">
        <v>38</v>
      </c>
      <c r="B38" s="6">
        <f>VLOOKUP($A$7:$A$91,dt!$A$2:$R$78,2,FALSE)</f>
        <v>104817</v>
      </c>
      <c r="C38" s="6">
        <f>VLOOKUP($A$7:$A$91,dt!$A$2:$R$78,3,FALSE)</f>
        <v>310770</v>
      </c>
      <c r="D38" s="6">
        <f>VLOOKUP($A$7:$A$91,dt!$A$2:$R$78,4,FALSE)</f>
        <v>53866</v>
      </c>
      <c r="E38" s="6">
        <f>VLOOKUP($A$7:$A$91,dt!$A$2:$R$78,5,FALSE)</f>
        <v>35748</v>
      </c>
      <c r="F38" s="6">
        <f>VLOOKUP($A$7:$A$91,dt!$A$2:$R$78,6,FALSE)</f>
        <v>1006</v>
      </c>
      <c r="G38" s="6">
        <f>VLOOKUP($A$7:$A$91,dt!$A$2:$R$78,7,FALSE)</f>
        <v>47816</v>
      </c>
      <c r="H38" s="6">
        <f>VLOOKUP($A$7:$A$91,dt!$A$2:$R$78,8,FALSE)</f>
        <v>8446</v>
      </c>
      <c r="I38" s="6">
        <f>VLOOKUP($A$7:$A$91,dt!$A$2:$R$78,9,FALSE)</f>
        <v>133359</v>
      </c>
      <c r="J38" s="6">
        <f>VLOOKUP($A$7:$A$91,dt!$A$2:$R$78,10,FALSE)</f>
        <v>3908</v>
      </c>
      <c r="K38" s="6">
        <f>VLOOKUP($A$7:$A$91,dt!$A$2:$R$78,11,FALSE)</f>
        <v>3575326</v>
      </c>
      <c r="L38" s="6">
        <f>VLOOKUP($A$7:$A$91,dt!$A$2:$R$78,12,FALSE)</f>
        <v>74240</v>
      </c>
      <c r="M38" s="6">
        <f>VLOOKUP($A$7:$A$91,dt!$A$2:$R$78,13,FALSE)</f>
        <v>2019061</v>
      </c>
      <c r="N38" s="6">
        <f>VLOOKUP($A$7:$A$91,dt!$A$2:$R$78,14,FALSE)</f>
        <v>1947</v>
      </c>
      <c r="O38" s="6">
        <f>VLOOKUP($A$7:$A$91,dt!$A$2:$R$78,15,FALSE)</f>
        <v>1084894</v>
      </c>
      <c r="P38" s="6">
        <f>VLOOKUP($A$7:$A$91,dt!$A$2:$R$78,16,FALSE)</f>
        <v>4272</v>
      </c>
      <c r="Q38" s="6">
        <f>VLOOKUP($A$7:$A$91,dt!$A$2:$R$78,17,FALSE)</f>
        <v>154552</v>
      </c>
      <c r="R38" s="6">
        <f>VLOOKUP($A$7:$A$91,dt!$A$2:$R$78,18,FALSE)</f>
        <v>2206</v>
      </c>
      <c r="S38" s="6">
        <f>VLOOKUP($A$7:$A$91,dt!$A$2:$X$78,19,FALSE)</f>
        <v>304036</v>
      </c>
      <c r="T38" s="6">
        <f>VLOOKUP($A$7:$A$91,dt!$A$2:$X$78,20,FALSE)</f>
        <v>2082</v>
      </c>
      <c r="U38" s="6">
        <f>VLOOKUP($A$7:$A$91,dt!$A$2:$X$78,21,FALSE)</f>
        <v>25195</v>
      </c>
      <c r="V38" s="6">
        <f>VLOOKUP($A$7:$A$91,dt!$A$2:$X$78,22,FALSE)</f>
        <v>1112</v>
      </c>
      <c r="W38" s="6">
        <f>VLOOKUP($A$7:$A$91,dt!$A$2:$X$78,23,FALSE)</f>
        <v>208</v>
      </c>
      <c r="X38" s="6">
        <f>VLOOKUP($A$7:$A$91,dt!$A$2:$X$78,24,FALSE)</f>
        <v>33</v>
      </c>
    </row>
    <row r="39" spans="1:24" ht="18.75" x14ac:dyDescent="0.2">
      <c r="A39" s="5" t="s">
        <v>39</v>
      </c>
      <c r="B39" s="6">
        <f>VLOOKUP($A$7:$A$91,dt!$A$2:$R$78,2,FALSE)</f>
        <v>106520</v>
      </c>
      <c r="C39" s="6">
        <f>VLOOKUP($A$7:$A$91,dt!$A$2:$R$78,3,FALSE)</f>
        <v>188779</v>
      </c>
      <c r="D39" s="6">
        <f>VLOOKUP($A$7:$A$91,dt!$A$2:$R$78,4,FALSE)</f>
        <v>29883</v>
      </c>
      <c r="E39" s="6">
        <f>VLOOKUP($A$7:$A$91,dt!$A$2:$R$78,5,FALSE)</f>
        <v>7940</v>
      </c>
      <c r="F39" s="6">
        <f>VLOOKUP($A$7:$A$91,dt!$A$2:$R$78,6,FALSE)</f>
        <v>196</v>
      </c>
      <c r="G39" s="6">
        <f>VLOOKUP($A$7:$A$91,dt!$A$2:$R$78,7,FALSE)</f>
        <v>69345</v>
      </c>
      <c r="H39" s="6">
        <f>VLOOKUP($A$7:$A$91,dt!$A$2:$R$78,8,FALSE)</f>
        <v>13364</v>
      </c>
      <c r="I39" s="6">
        <f>VLOOKUP($A$7:$A$91,dt!$A$2:$R$78,9,FALSE)</f>
        <v>175312</v>
      </c>
      <c r="J39" s="6">
        <f>VLOOKUP($A$7:$A$91,dt!$A$2:$R$78,10,FALSE)</f>
        <v>3446</v>
      </c>
      <c r="K39" s="6">
        <f>VLOOKUP($A$7:$A$91,dt!$A$2:$R$78,11,FALSE)</f>
        <v>4477943</v>
      </c>
      <c r="L39" s="6">
        <f>VLOOKUP($A$7:$A$91,dt!$A$2:$R$78,12,FALSE)</f>
        <v>93041</v>
      </c>
      <c r="M39" s="6">
        <f>VLOOKUP($A$7:$A$91,dt!$A$2:$R$78,13,FALSE)</f>
        <v>217076</v>
      </c>
      <c r="N39" s="6">
        <f>VLOOKUP($A$7:$A$91,dt!$A$2:$R$78,14,FALSE)</f>
        <v>1243</v>
      </c>
      <c r="O39" s="6">
        <f>VLOOKUP($A$7:$A$91,dt!$A$2:$R$78,15,FALSE)</f>
        <v>236822</v>
      </c>
      <c r="P39" s="6">
        <f>VLOOKUP($A$7:$A$91,dt!$A$2:$R$78,16,FALSE)</f>
        <v>4594</v>
      </c>
      <c r="Q39" s="6">
        <f>VLOOKUP($A$7:$A$91,dt!$A$2:$R$78,17,FALSE)</f>
        <v>17986</v>
      </c>
      <c r="R39" s="6">
        <f>VLOOKUP($A$7:$A$91,dt!$A$2:$R$78,18,FALSE)</f>
        <v>497</v>
      </c>
      <c r="S39" s="6">
        <f>VLOOKUP($A$7:$A$91,dt!$A$2:$X$78,19,FALSE)</f>
        <v>61938</v>
      </c>
      <c r="T39" s="6">
        <f>VLOOKUP($A$7:$A$91,dt!$A$2:$X$78,20,FALSE)</f>
        <v>1307</v>
      </c>
      <c r="U39" s="6">
        <f>VLOOKUP($A$7:$A$91,dt!$A$2:$X$78,21,FALSE)</f>
        <v>19646</v>
      </c>
      <c r="V39" s="6">
        <f>VLOOKUP($A$7:$A$91,dt!$A$2:$X$78,22,FALSE)</f>
        <v>922</v>
      </c>
      <c r="W39" s="6">
        <f>VLOOKUP($A$7:$A$91,dt!$A$2:$X$78,23,FALSE)</f>
        <v>454</v>
      </c>
      <c r="X39" s="6">
        <f>VLOOKUP($A$7:$A$91,dt!$A$2:$X$78,24,FALSE)</f>
        <v>34</v>
      </c>
    </row>
    <row r="40" spans="1:24" ht="18.75" x14ac:dyDescent="0.2">
      <c r="A40" s="5" t="s">
        <v>40</v>
      </c>
      <c r="B40" s="6">
        <f>VLOOKUP($A$7:$A$91,dt!$A$2:$R$78,2,FALSE)</f>
        <v>40349</v>
      </c>
      <c r="C40" s="6">
        <f>VLOOKUP($A$7:$A$91,dt!$A$2:$R$78,3,FALSE)</f>
        <v>50925</v>
      </c>
      <c r="D40" s="6">
        <f>VLOOKUP($A$7:$A$91,dt!$A$2:$R$78,4,FALSE)</f>
        <v>5898</v>
      </c>
      <c r="E40" s="6">
        <f>VLOOKUP($A$7:$A$91,dt!$A$2:$R$78,5,FALSE)</f>
        <v>6646</v>
      </c>
      <c r="F40" s="6">
        <f>VLOOKUP($A$7:$A$91,dt!$A$2:$R$78,6,FALSE)</f>
        <v>66</v>
      </c>
      <c r="G40" s="6">
        <f>VLOOKUP($A$7:$A$91,dt!$A$2:$R$78,7,FALSE)</f>
        <v>14694</v>
      </c>
      <c r="H40" s="6">
        <f>VLOOKUP($A$7:$A$91,dt!$A$2:$R$78,8,FALSE)</f>
        <v>1839</v>
      </c>
      <c r="I40" s="6">
        <f>VLOOKUP($A$7:$A$91,dt!$A$2:$R$78,9,FALSE)</f>
        <v>74902</v>
      </c>
      <c r="J40" s="6">
        <f>VLOOKUP($A$7:$A$91,dt!$A$2:$R$78,10,FALSE)</f>
        <v>1157</v>
      </c>
      <c r="K40" s="6">
        <f>VLOOKUP($A$7:$A$91,dt!$A$2:$R$78,11,FALSE)</f>
        <v>1539643</v>
      </c>
      <c r="L40" s="6">
        <f>VLOOKUP($A$7:$A$91,dt!$A$2:$R$78,12,FALSE)</f>
        <v>36565</v>
      </c>
      <c r="M40" s="6">
        <f>VLOOKUP($A$7:$A$91,dt!$A$2:$R$78,13,FALSE)</f>
        <v>192605</v>
      </c>
      <c r="N40" s="6">
        <f>VLOOKUP($A$7:$A$91,dt!$A$2:$R$78,14,FALSE)</f>
        <v>100</v>
      </c>
      <c r="O40" s="6">
        <f>VLOOKUP($A$7:$A$91,dt!$A$2:$R$78,15,FALSE)</f>
        <v>62432</v>
      </c>
      <c r="P40" s="6">
        <f>VLOOKUP($A$7:$A$91,dt!$A$2:$R$78,16,FALSE)</f>
        <v>1266</v>
      </c>
      <c r="Q40" s="6">
        <f>VLOOKUP($A$7:$A$91,dt!$A$2:$R$78,17,FALSE)</f>
        <v>3945</v>
      </c>
      <c r="R40" s="6">
        <f>VLOOKUP($A$7:$A$91,dt!$A$2:$R$78,18,FALSE)</f>
        <v>68</v>
      </c>
      <c r="S40" s="6">
        <f>VLOOKUP($A$7:$A$91,dt!$A$2:$X$78,19,FALSE)</f>
        <v>13554</v>
      </c>
      <c r="T40" s="6">
        <f>VLOOKUP($A$7:$A$91,dt!$A$2:$X$78,20,FALSE)</f>
        <v>122</v>
      </c>
      <c r="U40" s="6">
        <f>VLOOKUP($A$7:$A$91,dt!$A$2:$X$78,21,FALSE)</f>
        <v>10068</v>
      </c>
      <c r="V40" s="6">
        <f>VLOOKUP($A$7:$A$91,dt!$A$2:$X$78,22,FALSE)</f>
        <v>388</v>
      </c>
      <c r="W40" s="6">
        <f>VLOOKUP($A$7:$A$91,dt!$A$2:$X$78,23,FALSE)</f>
        <v>358</v>
      </c>
      <c r="X40" s="6">
        <f>VLOOKUP($A$7:$A$91,dt!$A$2:$X$78,24,FALSE)</f>
        <v>20</v>
      </c>
    </row>
    <row r="41" spans="1:24" ht="18.75" x14ac:dyDescent="0.2">
      <c r="A41" s="5" t="s">
        <v>41</v>
      </c>
      <c r="B41" s="6">
        <f>VLOOKUP($A$7:$A$91,dt!$A$2:$R$78,2,FALSE)</f>
        <v>32521</v>
      </c>
      <c r="C41" s="6">
        <f>VLOOKUP($A$7:$A$91,dt!$A$2:$R$78,3,FALSE)</f>
        <v>61009</v>
      </c>
      <c r="D41" s="6">
        <f>VLOOKUP($A$7:$A$91,dt!$A$2:$R$78,4,FALSE)</f>
        <v>9606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15601</v>
      </c>
      <c r="H41" s="6">
        <f>VLOOKUP($A$7:$A$91,dt!$A$2:$R$78,8,FALSE)</f>
        <v>2694</v>
      </c>
      <c r="I41" s="6">
        <f>VLOOKUP($A$7:$A$91,dt!$A$2:$R$78,9,FALSE)</f>
        <v>122387</v>
      </c>
      <c r="J41" s="6">
        <f>VLOOKUP($A$7:$A$91,dt!$A$2:$R$78,10,FALSE)</f>
        <v>1288</v>
      </c>
      <c r="K41" s="6">
        <f>VLOOKUP($A$7:$A$91,dt!$A$2:$R$78,11,FALSE)</f>
        <v>1117998</v>
      </c>
      <c r="L41" s="6">
        <f>VLOOKUP($A$7:$A$91,dt!$A$2:$R$78,12,FALSE)</f>
        <v>28556</v>
      </c>
      <c r="M41" s="6">
        <f>VLOOKUP($A$7:$A$91,dt!$A$2:$R$78,13,FALSE)</f>
        <v>16152</v>
      </c>
      <c r="N41" s="6">
        <f>VLOOKUP($A$7:$A$91,dt!$A$2:$R$78,14,FALSE)</f>
        <v>209</v>
      </c>
      <c r="O41" s="6">
        <f>VLOOKUP($A$7:$A$91,dt!$A$2:$R$78,15,FALSE)</f>
        <v>631738</v>
      </c>
      <c r="P41" s="6">
        <f>VLOOKUP($A$7:$A$91,dt!$A$2:$R$78,16,FALSE)</f>
        <v>999</v>
      </c>
      <c r="Q41" s="6">
        <f>VLOOKUP($A$7:$A$91,dt!$A$2:$R$78,17,FALSE)</f>
        <v>7124</v>
      </c>
      <c r="R41" s="6">
        <f>VLOOKUP($A$7:$A$91,dt!$A$2:$R$78,18,FALSE)</f>
        <v>96</v>
      </c>
      <c r="S41" s="6">
        <f>VLOOKUP($A$7:$A$91,dt!$A$2:$X$78,19,FALSE)</f>
        <v>28880</v>
      </c>
      <c r="T41" s="6">
        <f>VLOOKUP($A$7:$A$91,dt!$A$2:$X$78,20,FALSE)</f>
        <v>346</v>
      </c>
      <c r="U41" s="6">
        <f>VLOOKUP($A$7:$A$91,dt!$A$2:$X$78,21,FALSE)</f>
        <v>8955</v>
      </c>
      <c r="V41" s="6">
        <f>VLOOKUP($A$7:$A$91,dt!$A$2:$X$78,22,FALSE)</f>
        <v>405</v>
      </c>
      <c r="W41" s="6">
        <f>VLOOKUP($A$7:$A$91,dt!$A$2:$X$78,23,FALSE)</f>
        <v>351</v>
      </c>
      <c r="X41" s="6">
        <f>VLOOKUP($A$7:$A$91,dt!$A$2:$X$78,24,FALSE)</f>
        <v>15</v>
      </c>
    </row>
    <row r="42" spans="1:24" ht="18.75" x14ac:dyDescent="0.2">
      <c r="A42" s="5" t="s">
        <v>42</v>
      </c>
      <c r="B42" s="6">
        <f>VLOOKUP($A$7:$A$91,dt!$A$2:$R$78,2,FALSE)</f>
        <v>100863</v>
      </c>
      <c r="C42" s="6">
        <f>VLOOKUP($A$7:$A$91,dt!$A$2:$R$78,3,FALSE)</f>
        <v>349196</v>
      </c>
      <c r="D42" s="6">
        <f>VLOOKUP($A$7:$A$91,dt!$A$2:$R$78,4,FALSE)</f>
        <v>62988</v>
      </c>
      <c r="E42" s="6">
        <f>VLOOKUP($A$7:$A$91,dt!$A$2:$R$78,5,FALSE)</f>
        <v>7951</v>
      </c>
      <c r="F42" s="6">
        <f>VLOOKUP($A$7:$A$91,dt!$A$2:$R$78,6,FALSE)</f>
        <v>239</v>
      </c>
      <c r="G42" s="6">
        <f>VLOOKUP($A$7:$A$91,dt!$A$2:$R$78,7,FALSE)</f>
        <v>72197</v>
      </c>
      <c r="H42" s="6">
        <f>VLOOKUP($A$7:$A$91,dt!$A$2:$R$78,8,FALSE)</f>
        <v>14389</v>
      </c>
      <c r="I42" s="6">
        <f>VLOOKUP($A$7:$A$91,dt!$A$2:$R$78,9,FALSE)</f>
        <v>133174</v>
      </c>
      <c r="J42" s="6">
        <f>VLOOKUP($A$7:$A$91,dt!$A$2:$R$78,10,FALSE)</f>
        <v>2806</v>
      </c>
      <c r="K42" s="6">
        <f>VLOOKUP($A$7:$A$91,dt!$A$2:$R$78,11,FALSE)</f>
        <v>3420194</v>
      </c>
      <c r="L42" s="6">
        <f>VLOOKUP($A$7:$A$91,dt!$A$2:$R$78,12,FALSE)</f>
        <v>72547</v>
      </c>
      <c r="M42" s="6">
        <f>VLOOKUP($A$7:$A$91,dt!$A$2:$R$78,13,FALSE)</f>
        <v>738716</v>
      </c>
      <c r="N42" s="6">
        <f>VLOOKUP($A$7:$A$91,dt!$A$2:$R$78,14,FALSE)</f>
        <v>1817</v>
      </c>
      <c r="O42" s="6">
        <f>VLOOKUP($A$7:$A$91,dt!$A$2:$R$78,15,FALSE)</f>
        <v>460257</v>
      </c>
      <c r="P42" s="6">
        <f>VLOOKUP($A$7:$A$91,dt!$A$2:$R$78,16,FALSE)</f>
        <v>4432</v>
      </c>
      <c r="Q42" s="6">
        <f>VLOOKUP($A$7:$A$91,dt!$A$2:$R$78,17,FALSE)</f>
        <v>90462</v>
      </c>
      <c r="R42" s="6">
        <f>VLOOKUP($A$7:$A$91,dt!$A$2:$R$78,18,FALSE)</f>
        <v>3336</v>
      </c>
      <c r="S42" s="6">
        <f>VLOOKUP($A$7:$A$91,dt!$A$2:$X$78,19,FALSE)</f>
        <v>135596</v>
      </c>
      <c r="T42" s="6">
        <f>VLOOKUP($A$7:$A$91,dt!$A$2:$X$78,20,FALSE)</f>
        <v>2651</v>
      </c>
      <c r="U42" s="6">
        <f>VLOOKUP($A$7:$A$91,dt!$A$2:$X$78,21,FALSE)</f>
        <v>9581</v>
      </c>
      <c r="V42" s="6">
        <f>VLOOKUP($A$7:$A$91,dt!$A$2:$X$78,22,FALSE)</f>
        <v>432</v>
      </c>
      <c r="W42" s="6">
        <f>VLOOKUP($A$7:$A$91,dt!$A$2:$X$78,23,FALSE)</f>
        <v>475</v>
      </c>
      <c r="X42" s="6">
        <f>VLOOKUP($A$7:$A$91,dt!$A$2:$X$78,24,FALSE)</f>
        <v>25</v>
      </c>
    </row>
    <row r="43" spans="1:24" ht="18.75" x14ac:dyDescent="0.2">
      <c r="A43" s="5" t="s">
        <v>43</v>
      </c>
      <c r="B43" s="6">
        <f>VLOOKUP($A$7:$A$91,dt!$A$2:$R$78,2,FALSE)</f>
        <v>135721</v>
      </c>
      <c r="C43" s="6">
        <f>VLOOKUP($A$7:$A$91,dt!$A$2:$R$78,3,FALSE)</f>
        <v>410626</v>
      </c>
      <c r="D43" s="6">
        <f>VLOOKUP($A$7:$A$91,dt!$A$2:$R$78,4,FALSE)</f>
        <v>89266</v>
      </c>
      <c r="E43" s="6">
        <f>VLOOKUP($A$7:$A$91,dt!$A$2:$R$78,5,FALSE)</f>
        <v>425</v>
      </c>
      <c r="F43" s="6">
        <f>VLOOKUP($A$7:$A$91,dt!$A$2:$R$78,6,FALSE)</f>
        <v>33</v>
      </c>
      <c r="G43" s="6">
        <f>VLOOKUP($A$7:$A$91,dt!$A$2:$R$78,7,FALSE)</f>
        <v>75984</v>
      </c>
      <c r="H43" s="6">
        <f>VLOOKUP($A$7:$A$91,dt!$A$2:$R$78,8,FALSE)</f>
        <v>20225</v>
      </c>
      <c r="I43" s="6">
        <f>VLOOKUP($A$7:$A$91,dt!$A$2:$R$78,9,FALSE)</f>
        <v>131126</v>
      </c>
      <c r="J43" s="6">
        <f>VLOOKUP($A$7:$A$91,dt!$A$2:$R$78,10,FALSE)</f>
        <v>4324</v>
      </c>
      <c r="K43" s="6">
        <f>VLOOKUP($A$7:$A$91,dt!$A$2:$R$78,11,FALSE)</f>
        <v>3194114</v>
      </c>
      <c r="L43" s="6">
        <f>VLOOKUP($A$7:$A$91,dt!$A$2:$R$78,12,FALSE)</f>
        <v>94715</v>
      </c>
      <c r="M43" s="6">
        <f>VLOOKUP($A$7:$A$91,dt!$A$2:$R$78,13,FALSE)</f>
        <v>227535</v>
      </c>
      <c r="N43" s="6">
        <f>VLOOKUP($A$7:$A$91,dt!$A$2:$R$78,14,FALSE)</f>
        <v>1220</v>
      </c>
      <c r="O43" s="6">
        <f>VLOOKUP($A$7:$A$91,dt!$A$2:$R$78,15,FALSE)</f>
        <v>998723</v>
      </c>
      <c r="P43" s="6">
        <f>VLOOKUP($A$7:$A$91,dt!$A$2:$R$78,16,FALSE)</f>
        <v>10345</v>
      </c>
      <c r="Q43" s="6">
        <f>VLOOKUP($A$7:$A$91,dt!$A$2:$R$78,17,FALSE)</f>
        <v>75744</v>
      </c>
      <c r="R43" s="6">
        <f>VLOOKUP($A$7:$A$91,dt!$A$2:$R$78,18,FALSE)</f>
        <v>2161</v>
      </c>
      <c r="S43" s="6">
        <f>VLOOKUP($A$7:$A$91,dt!$A$2:$X$78,19,FALSE)</f>
        <v>199015</v>
      </c>
      <c r="T43" s="6">
        <f>VLOOKUP($A$7:$A$91,dt!$A$2:$X$78,20,FALSE)</f>
        <v>3874</v>
      </c>
      <c r="U43" s="6">
        <f>VLOOKUP($A$7:$A$91,dt!$A$2:$X$78,21,FALSE)</f>
        <v>6402</v>
      </c>
      <c r="V43" s="6">
        <f>VLOOKUP($A$7:$A$91,dt!$A$2:$X$78,22,FALSE)</f>
        <v>384</v>
      </c>
      <c r="W43" s="6">
        <f>VLOOKUP($A$7:$A$91,dt!$A$2:$X$78,23,FALSE)</f>
        <v>330</v>
      </c>
      <c r="X43" s="6">
        <f>VLOOKUP($A$7:$A$91,dt!$A$2:$X$78,24,FALSE)</f>
        <v>37</v>
      </c>
    </row>
    <row r="44" spans="1:24" ht="18.75" x14ac:dyDescent="0.2">
      <c r="A44" s="5" t="s">
        <v>44</v>
      </c>
      <c r="B44" s="6">
        <f>VLOOKUP($A$7:$A$91,dt!$A$2:$R$78,2,FALSE)</f>
        <v>90412</v>
      </c>
      <c r="C44" s="6">
        <f>VLOOKUP($A$7:$A$91,dt!$A$2:$R$78,3,FALSE)</f>
        <v>161215</v>
      </c>
      <c r="D44" s="6">
        <f>VLOOKUP($A$7:$A$91,dt!$A$2:$R$78,4,FALSE)</f>
        <v>32418</v>
      </c>
      <c r="E44" s="6">
        <f>VLOOKUP($A$7:$A$91,dt!$A$2:$R$78,5,FALSE)</f>
        <v>355</v>
      </c>
      <c r="F44" s="6">
        <f>VLOOKUP($A$7:$A$91,dt!$A$2:$R$78,6,FALSE)</f>
        <v>16</v>
      </c>
      <c r="G44" s="6">
        <f>VLOOKUP($A$7:$A$91,dt!$A$2:$R$78,7,FALSE)</f>
        <v>39316</v>
      </c>
      <c r="H44" s="6">
        <f>VLOOKUP($A$7:$A$91,dt!$A$2:$R$78,8,FALSE)</f>
        <v>8262</v>
      </c>
      <c r="I44" s="6">
        <f>VLOOKUP($A$7:$A$91,dt!$A$2:$R$78,9,FALSE)</f>
        <v>96790</v>
      </c>
      <c r="J44" s="6">
        <f>VLOOKUP($A$7:$A$91,dt!$A$2:$R$78,10,FALSE)</f>
        <v>3854</v>
      </c>
      <c r="K44" s="6">
        <f>VLOOKUP($A$7:$A$91,dt!$A$2:$R$78,11,FALSE)</f>
        <v>2931251</v>
      </c>
      <c r="L44" s="6">
        <f>VLOOKUP($A$7:$A$91,dt!$A$2:$R$78,12,FALSE)</f>
        <v>77610</v>
      </c>
      <c r="M44" s="6">
        <f>VLOOKUP($A$7:$A$91,dt!$A$2:$R$78,13,FALSE)</f>
        <v>36576</v>
      </c>
      <c r="N44" s="6">
        <f>VLOOKUP($A$7:$A$91,dt!$A$2:$R$78,14,FALSE)</f>
        <v>977</v>
      </c>
      <c r="O44" s="6">
        <f>VLOOKUP($A$7:$A$91,dt!$A$2:$R$78,15,FALSE)</f>
        <v>98034</v>
      </c>
      <c r="P44" s="6">
        <f>VLOOKUP($A$7:$A$91,dt!$A$2:$R$78,16,FALSE)</f>
        <v>4501</v>
      </c>
      <c r="Q44" s="6">
        <f>VLOOKUP($A$7:$A$91,dt!$A$2:$R$78,17,FALSE)</f>
        <v>26895</v>
      </c>
      <c r="R44" s="6">
        <f>VLOOKUP($A$7:$A$91,dt!$A$2:$R$78,18,FALSE)</f>
        <v>1154</v>
      </c>
      <c r="S44" s="6">
        <f>VLOOKUP($A$7:$A$91,dt!$A$2:$X$78,19,FALSE)</f>
        <v>134585</v>
      </c>
      <c r="T44" s="6">
        <f>VLOOKUP($A$7:$A$91,dt!$A$2:$X$78,20,FALSE)</f>
        <v>1761</v>
      </c>
      <c r="U44" s="6">
        <f>VLOOKUP($A$7:$A$91,dt!$A$2:$X$78,21,FALSE)</f>
        <v>6627</v>
      </c>
      <c r="V44" s="6">
        <f>VLOOKUP($A$7:$A$91,dt!$A$2:$X$78,22,FALSE)</f>
        <v>403</v>
      </c>
      <c r="W44" s="6">
        <f>VLOOKUP($A$7:$A$91,dt!$A$2:$X$78,23,FALSE)</f>
        <v>117</v>
      </c>
      <c r="X44" s="6">
        <f>VLOOKUP($A$7:$A$91,dt!$A$2:$X$78,24,FALSE)</f>
        <v>16</v>
      </c>
    </row>
    <row r="45" spans="1:24" ht="18.75" x14ac:dyDescent="0.2">
      <c r="A45" s="5" t="s">
        <v>45</v>
      </c>
      <c r="B45" s="6">
        <f>VLOOKUP($A$7:$A$91,dt!$A$2:$R$78,2,FALSE)</f>
        <v>109685</v>
      </c>
      <c r="C45" s="6">
        <f>VLOOKUP($A$7:$A$91,dt!$A$2:$R$78,3,FALSE)</f>
        <v>292772</v>
      </c>
      <c r="D45" s="6">
        <f>VLOOKUP($A$7:$A$91,dt!$A$2:$R$78,4,FALSE)</f>
        <v>57288</v>
      </c>
      <c r="E45" s="6">
        <f>VLOOKUP($A$7:$A$91,dt!$A$2:$R$78,5,FALSE)</f>
        <v>4129</v>
      </c>
      <c r="F45" s="6">
        <f>VLOOKUP($A$7:$A$91,dt!$A$2:$R$78,6,FALSE)</f>
        <v>145</v>
      </c>
      <c r="G45" s="6">
        <f>VLOOKUP($A$7:$A$91,dt!$A$2:$R$78,7,FALSE)</f>
        <v>94833</v>
      </c>
      <c r="H45" s="6">
        <f>VLOOKUP($A$7:$A$91,dt!$A$2:$R$78,8,FALSE)</f>
        <v>18584</v>
      </c>
      <c r="I45" s="6">
        <f>VLOOKUP($A$7:$A$91,dt!$A$2:$R$78,9,FALSE)</f>
        <v>101951</v>
      </c>
      <c r="J45" s="6">
        <f>VLOOKUP($A$7:$A$91,dt!$A$2:$R$78,10,FALSE)</f>
        <v>4079</v>
      </c>
      <c r="K45" s="6">
        <f>VLOOKUP($A$7:$A$91,dt!$A$2:$R$78,11,FALSE)</f>
        <v>2677090</v>
      </c>
      <c r="L45" s="6">
        <f>VLOOKUP($A$7:$A$91,dt!$A$2:$R$78,12,FALSE)</f>
        <v>79153</v>
      </c>
      <c r="M45" s="6">
        <f>VLOOKUP($A$7:$A$91,dt!$A$2:$R$78,13,FALSE)</f>
        <v>198310</v>
      </c>
      <c r="N45" s="6">
        <f>VLOOKUP($A$7:$A$91,dt!$A$2:$R$78,14,FALSE)</f>
        <v>569</v>
      </c>
      <c r="O45" s="6">
        <f>VLOOKUP($A$7:$A$91,dt!$A$2:$R$78,15,FALSE)</f>
        <v>144744</v>
      </c>
      <c r="P45" s="6">
        <f>VLOOKUP($A$7:$A$91,dt!$A$2:$R$78,16,FALSE)</f>
        <v>2375</v>
      </c>
      <c r="Q45" s="6">
        <f>VLOOKUP($A$7:$A$91,dt!$A$2:$R$78,17,FALSE)</f>
        <v>12162</v>
      </c>
      <c r="R45" s="6">
        <f>VLOOKUP($A$7:$A$91,dt!$A$2:$R$78,18,FALSE)</f>
        <v>433</v>
      </c>
      <c r="S45" s="6">
        <f>VLOOKUP($A$7:$A$91,dt!$A$2:$X$78,19,FALSE)</f>
        <v>34627</v>
      </c>
      <c r="T45" s="6">
        <f>VLOOKUP($A$7:$A$91,dt!$A$2:$X$78,20,FALSE)</f>
        <v>688</v>
      </c>
      <c r="U45" s="6">
        <f>VLOOKUP($A$7:$A$91,dt!$A$2:$X$78,21,FALSE)</f>
        <v>7689</v>
      </c>
      <c r="V45" s="6">
        <f>VLOOKUP($A$7:$A$91,dt!$A$2:$X$78,22,FALSE)</f>
        <v>466</v>
      </c>
      <c r="W45" s="6">
        <f>VLOOKUP($A$7:$A$91,dt!$A$2:$X$78,23,FALSE)</f>
        <v>227</v>
      </c>
      <c r="X45" s="6">
        <f>VLOOKUP($A$7:$A$91,dt!$A$2:$X$78,24,FALSE)</f>
        <v>17</v>
      </c>
    </row>
    <row r="46" spans="1:24" ht="18.75" x14ac:dyDescent="0.2">
      <c r="A46" s="5" t="s">
        <v>46</v>
      </c>
      <c r="B46" s="6">
        <f>VLOOKUP($A$7:$A$91,dt!$A$2:$R$78,2,FALSE)</f>
        <v>70106</v>
      </c>
      <c r="C46" s="6">
        <f>VLOOKUP($A$7:$A$91,dt!$A$2:$R$78,3,FALSE)</f>
        <v>153831</v>
      </c>
      <c r="D46" s="6">
        <f>VLOOKUP($A$7:$A$91,dt!$A$2:$R$78,4,FALSE)</f>
        <v>30482</v>
      </c>
      <c r="E46" s="6">
        <f>VLOOKUP($A$7:$A$91,dt!$A$2:$R$78,5,FALSE)</f>
        <v>14</v>
      </c>
      <c r="F46" s="6">
        <f>VLOOKUP($A$7:$A$91,dt!$A$2:$R$78,6,FALSE)</f>
        <v>2</v>
      </c>
      <c r="G46" s="6">
        <f>VLOOKUP($A$7:$A$91,dt!$A$2:$R$78,7,FALSE)</f>
        <v>78042</v>
      </c>
      <c r="H46" s="6">
        <f>VLOOKUP($A$7:$A$91,dt!$A$2:$R$78,8,FALSE)</f>
        <v>14895</v>
      </c>
      <c r="I46" s="6">
        <f>VLOOKUP($A$7:$A$91,dt!$A$2:$R$78,9,FALSE)</f>
        <v>117259</v>
      </c>
      <c r="J46" s="6">
        <f>VLOOKUP($A$7:$A$91,dt!$A$2:$R$78,10,FALSE)</f>
        <v>3767</v>
      </c>
      <c r="K46" s="6">
        <f>VLOOKUP($A$7:$A$91,dt!$A$2:$R$78,11,FALSE)</f>
        <v>2291613</v>
      </c>
      <c r="L46" s="6">
        <f>VLOOKUP($A$7:$A$91,dt!$A$2:$R$78,12,FALSE)</f>
        <v>52051</v>
      </c>
      <c r="M46" s="6">
        <f>VLOOKUP($A$7:$A$91,dt!$A$2:$R$78,13,FALSE)</f>
        <v>17118</v>
      </c>
      <c r="N46" s="6">
        <f>VLOOKUP($A$7:$A$91,dt!$A$2:$R$78,14,FALSE)</f>
        <v>475</v>
      </c>
      <c r="O46" s="6">
        <f>VLOOKUP($A$7:$A$91,dt!$A$2:$R$78,15,FALSE)</f>
        <v>332394</v>
      </c>
      <c r="P46" s="6">
        <f>VLOOKUP($A$7:$A$91,dt!$A$2:$R$78,16,FALSE)</f>
        <v>2896</v>
      </c>
      <c r="Q46" s="6">
        <f>VLOOKUP($A$7:$A$91,dt!$A$2:$R$78,17,FALSE)</f>
        <v>13042</v>
      </c>
      <c r="R46" s="6">
        <f>VLOOKUP($A$7:$A$91,dt!$A$2:$R$78,18,FALSE)</f>
        <v>421</v>
      </c>
      <c r="S46" s="6">
        <f>VLOOKUP($A$7:$A$91,dt!$A$2:$X$78,19,FALSE)</f>
        <v>11553</v>
      </c>
      <c r="T46" s="6">
        <f>VLOOKUP($A$7:$A$91,dt!$A$2:$X$78,20,FALSE)</f>
        <v>270</v>
      </c>
      <c r="U46" s="6">
        <f>VLOOKUP($A$7:$A$91,dt!$A$2:$X$78,21,FALSE)</f>
        <v>9109</v>
      </c>
      <c r="V46" s="6">
        <f>VLOOKUP($A$7:$A$91,dt!$A$2:$X$78,22,FALSE)</f>
        <v>411</v>
      </c>
      <c r="W46" s="6">
        <f>VLOOKUP($A$7:$A$91,dt!$A$2:$X$78,23,FALSE)</f>
        <v>141</v>
      </c>
      <c r="X46" s="6">
        <f>VLOOKUP($A$7:$A$91,dt!$A$2:$X$78,24,FALSE)</f>
        <v>7</v>
      </c>
    </row>
    <row r="47" spans="1:24" ht="18.75" x14ac:dyDescent="0.2">
      <c r="A47" s="5" t="s">
        <v>47</v>
      </c>
      <c r="B47" s="6">
        <f>VLOOKUP($A$7:$A$91,dt!$A$2:$R$78,2,FALSE)</f>
        <v>29217</v>
      </c>
      <c r="C47" s="6">
        <f>VLOOKUP($A$7:$A$91,dt!$A$2:$R$78,3,FALSE)</f>
        <v>85652</v>
      </c>
      <c r="D47" s="6">
        <f>VLOOKUP($A$7:$A$91,dt!$A$2:$R$78,4,FALSE)</f>
        <v>20061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17259</v>
      </c>
      <c r="H47" s="6">
        <f>VLOOKUP($A$7:$A$91,dt!$A$2:$R$78,8,FALSE)</f>
        <v>4346</v>
      </c>
      <c r="I47" s="6">
        <f>VLOOKUP($A$7:$A$91,dt!$A$2:$R$78,9,FALSE)</f>
        <v>40581</v>
      </c>
      <c r="J47" s="6">
        <f>VLOOKUP($A$7:$A$91,dt!$A$2:$R$78,10,FALSE)</f>
        <v>1816</v>
      </c>
      <c r="K47" s="6">
        <f>VLOOKUP($A$7:$A$91,dt!$A$2:$R$78,11,FALSE)</f>
        <v>927274</v>
      </c>
      <c r="L47" s="6">
        <f>VLOOKUP($A$7:$A$91,dt!$A$2:$R$78,12,FALSE)</f>
        <v>21660</v>
      </c>
      <c r="M47" s="6">
        <f>VLOOKUP($A$7:$A$91,dt!$A$2:$R$78,13,FALSE)</f>
        <v>143909</v>
      </c>
      <c r="N47" s="6">
        <f>VLOOKUP($A$7:$A$91,dt!$A$2:$R$78,14,FALSE)</f>
        <v>130</v>
      </c>
      <c r="O47" s="6">
        <f>VLOOKUP($A$7:$A$91,dt!$A$2:$R$78,15,FALSE)</f>
        <v>15399</v>
      </c>
      <c r="P47" s="6">
        <f>VLOOKUP($A$7:$A$91,dt!$A$2:$R$78,16,FALSE)</f>
        <v>627</v>
      </c>
      <c r="Q47" s="6">
        <f>VLOOKUP($A$7:$A$91,dt!$A$2:$R$78,17,FALSE)</f>
        <v>2959</v>
      </c>
      <c r="R47" s="6">
        <f>VLOOKUP($A$7:$A$91,dt!$A$2:$R$78,18,FALSE)</f>
        <v>111</v>
      </c>
      <c r="S47" s="6">
        <f>VLOOKUP($A$7:$A$91,dt!$A$2:$X$78,19,FALSE)</f>
        <v>4505</v>
      </c>
      <c r="T47" s="6">
        <f>VLOOKUP($A$7:$A$91,dt!$A$2:$X$78,20,FALSE)</f>
        <v>149</v>
      </c>
      <c r="U47" s="6">
        <f>VLOOKUP($A$7:$A$91,dt!$A$2:$X$78,21,FALSE)</f>
        <v>2865</v>
      </c>
      <c r="V47" s="6">
        <f>VLOOKUP($A$7:$A$91,dt!$A$2:$X$78,22,FALSE)</f>
        <v>167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18.75" x14ac:dyDescent="0.2">
      <c r="A48" s="9" t="s">
        <v>5</v>
      </c>
      <c r="B48" s="8">
        <f>SUM(B49:B56)</f>
        <v>386309</v>
      </c>
      <c r="C48" s="8">
        <f t="shared" ref="C48:X48" si="20">SUM(C49:C56)</f>
        <v>732897</v>
      </c>
      <c r="D48" s="8">
        <f t="shared" si="20"/>
        <v>74348</v>
      </c>
      <c r="E48" s="8">
        <f t="shared" si="20"/>
        <v>71854</v>
      </c>
      <c r="F48" s="8">
        <f t="shared" si="20"/>
        <v>1402</v>
      </c>
      <c r="G48" s="8">
        <f t="shared" si="20"/>
        <v>184575</v>
      </c>
      <c r="H48" s="8">
        <f t="shared" si="20"/>
        <v>19531</v>
      </c>
      <c r="I48" s="8">
        <f t="shared" si="20"/>
        <v>808577</v>
      </c>
      <c r="J48" s="8">
        <f t="shared" si="20"/>
        <v>38103</v>
      </c>
      <c r="K48" s="8">
        <f t="shared" ref="K48:L48" si="21">SUM(K49:K56)</f>
        <v>16472412</v>
      </c>
      <c r="L48" s="8">
        <f t="shared" si="21"/>
        <v>349799</v>
      </c>
      <c r="M48" s="8">
        <f t="shared" ref="M48:N48" si="22">SUM(M49:M56)</f>
        <v>6331146</v>
      </c>
      <c r="N48" s="8">
        <f t="shared" si="22"/>
        <v>4640</v>
      </c>
      <c r="O48" s="8">
        <f t="shared" si="20"/>
        <v>6889130</v>
      </c>
      <c r="P48" s="8">
        <f t="shared" si="20"/>
        <v>11072</v>
      </c>
      <c r="Q48" s="8">
        <f t="shared" si="20"/>
        <v>23400</v>
      </c>
      <c r="R48" s="8">
        <f t="shared" si="20"/>
        <v>797</v>
      </c>
      <c r="S48" s="8">
        <f t="shared" ref="S48:T48" si="23">SUM(S49:S56)</f>
        <v>229707</v>
      </c>
      <c r="T48" s="8">
        <f t="shared" si="23"/>
        <v>2895</v>
      </c>
      <c r="U48" s="8">
        <f t="shared" si="20"/>
        <v>32848</v>
      </c>
      <c r="V48" s="8">
        <f t="shared" si="20"/>
        <v>1925</v>
      </c>
      <c r="W48" s="8">
        <f t="shared" si="20"/>
        <v>2823</v>
      </c>
      <c r="X48" s="8">
        <f t="shared" si="20"/>
        <v>181</v>
      </c>
    </row>
    <row r="49" spans="1:24" ht="18.75" x14ac:dyDescent="0.2">
      <c r="A49" s="5" t="s">
        <v>48</v>
      </c>
      <c r="B49" s="6">
        <f>VLOOKUP($A$7:$A$91,dt!$A$2:$R$78,2,FALSE)</f>
        <v>74989</v>
      </c>
      <c r="C49" s="6">
        <f>VLOOKUP($A$7:$A$91,dt!$A$2:$R$78,3,FALSE)</f>
        <v>196509</v>
      </c>
      <c r="D49" s="6">
        <f>VLOOKUP($A$7:$A$91,dt!$A$2:$R$78,4,FALSE)</f>
        <v>18020</v>
      </c>
      <c r="E49" s="6">
        <f>VLOOKUP($A$7:$A$91,dt!$A$2:$R$78,5,FALSE)</f>
        <v>43449</v>
      </c>
      <c r="F49" s="6">
        <f>VLOOKUP($A$7:$A$91,dt!$A$2:$R$78,6,FALSE)</f>
        <v>810</v>
      </c>
      <c r="G49" s="6">
        <f>VLOOKUP($A$7:$A$91,dt!$A$2:$R$78,7,FALSE)</f>
        <v>58112</v>
      </c>
      <c r="H49" s="6">
        <f>VLOOKUP($A$7:$A$91,dt!$A$2:$R$78,8,FALSE)</f>
        <v>5982</v>
      </c>
      <c r="I49" s="6">
        <f>VLOOKUP($A$7:$A$91,dt!$A$2:$R$78,9,FALSE)</f>
        <v>290442</v>
      </c>
      <c r="J49" s="6">
        <f>VLOOKUP($A$7:$A$91,dt!$A$2:$R$78,10,FALSE)</f>
        <v>13690</v>
      </c>
      <c r="K49" s="6">
        <f>VLOOKUP($A$7:$A$91,dt!$A$2:$R$78,11,FALSE)</f>
        <v>2812214</v>
      </c>
      <c r="L49" s="6">
        <f>VLOOKUP($A$7:$A$91,dt!$A$2:$R$78,12,FALSE)</f>
        <v>63431</v>
      </c>
      <c r="M49" s="6">
        <f>VLOOKUP($A$7:$A$91,dt!$A$2:$R$78,13,FALSE)</f>
        <v>1404804</v>
      </c>
      <c r="N49" s="6">
        <f>VLOOKUP($A$7:$A$91,dt!$A$2:$R$78,14,FALSE)</f>
        <v>753</v>
      </c>
      <c r="O49" s="6">
        <f>VLOOKUP($A$7:$A$91,dt!$A$2:$R$78,15,FALSE)</f>
        <v>3140001</v>
      </c>
      <c r="P49" s="6">
        <f>VLOOKUP($A$7:$A$91,dt!$A$2:$R$78,16,FALSE)</f>
        <v>2053</v>
      </c>
      <c r="Q49" s="6">
        <f>VLOOKUP($A$7:$A$91,dt!$A$2:$R$78,17,FALSE)</f>
        <v>6132</v>
      </c>
      <c r="R49" s="6">
        <f>VLOOKUP($A$7:$A$91,dt!$A$2:$R$78,18,FALSE)</f>
        <v>178</v>
      </c>
      <c r="S49" s="6">
        <f>VLOOKUP($A$7:$A$91,dt!$A$2:$X$78,19,FALSE)</f>
        <v>49187</v>
      </c>
      <c r="T49" s="6">
        <f>VLOOKUP($A$7:$A$91,dt!$A$2:$X$78,20,FALSE)</f>
        <v>653</v>
      </c>
      <c r="U49" s="6">
        <f>VLOOKUP($A$7:$A$91,dt!$A$2:$X$78,21,FALSE)</f>
        <v>8133</v>
      </c>
      <c r="V49" s="6">
        <f>VLOOKUP($A$7:$A$91,dt!$A$2:$X$78,22,FALSE)</f>
        <v>538</v>
      </c>
      <c r="W49" s="6">
        <f>VLOOKUP($A$7:$A$91,dt!$A$2:$X$78,23,FALSE)</f>
        <v>546</v>
      </c>
      <c r="X49" s="6">
        <f>VLOOKUP($A$7:$A$91,dt!$A$2:$X$78,24,FALSE)</f>
        <v>64</v>
      </c>
    </row>
    <row r="50" spans="1:24" ht="18.75" x14ac:dyDescent="0.2">
      <c r="A50" s="5" t="s">
        <v>49</v>
      </c>
      <c r="B50" s="6">
        <f>VLOOKUP($A$7:$A$91,dt!$A$2:$R$78,2,FALSE)</f>
        <v>36479</v>
      </c>
      <c r="C50" s="6">
        <f>VLOOKUP($A$7:$A$91,dt!$A$2:$R$78,3,FALSE)</f>
        <v>38599</v>
      </c>
      <c r="D50" s="6">
        <f>VLOOKUP($A$7:$A$91,dt!$A$2:$R$78,4,FALSE)</f>
        <v>3644</v>
      </c>
      <c r="E50" s="6">
        <f>VLOOKUP($A$7:$A$91,dt!$A$2:$R$78,5,FALSE)</f>
        <v>22583</v>
      </c>
      <c r="F50" s="6">
        <f>VLOOKUP($A$7:$A$91,dt!$A$2:$R$78,6,FALSE)</f>
        <v>416</v>
      </c>
      <c r="G50" s="6">
        <f>VLOOKUP($A$7:$A$91,dt!$A$2:$R$78,7,FALSE)</f>
        <v>6749</v>
      </c>
      <c r="H50" s="6">
        <f>VLOOKUP($A$7:$A$91,dt!$A$2:$R$78,8,FALSE)</f>
        <v>588</v>
      </c>
      <c r="I50" s="6">
        <f>VLOOKUP($A$7:$A$91,dt!$A$2:$R$78,9,FALSE)</f>
        <v>99518</v>
      </c>
      <c r="J50" s="6">
        <f>VLOOKUP($A$7:$A$91,dt!$A$2:$R$78,10,FALSE)</f>
        <v>2461</v>
      </c>
      <c r="K50" s="6">
        <f>VLOOKUP($A$7:$A$91,dt!$A$2:$R$78,11,FALSE)</f>
        <v>1862595</v>
      </c>
      <c r="L50" s="6">
        <f>VLOOKUP($A$7:$A$91,dt!$A$2:$R$78,12,FALSE)</f>
        <v>34748</v>
      </c>
      <c r="M50" s="6">
        <f>VLOOKUP($A$7:$A$91,dt!$A$2:$R$78,13,FALSE)</f>
        <v>1631523</v>
      </c>
      <c r="N50" s="6">
        <f>VLOOKUP($A$7:$A$91,dt!$A$2:$R$78,14,FALSE)</f>
        <v>170</v>
      </c>
      <c r="O50" s="6">
        <f>VLOOKUP($A$7:$A$91,dt!$A$2:$R$78,15,FALSE)</f>
        <v>615351</v>
      </c>
      <c r="P50" s="6">
        <f>VLOOKUP($A$7:$A$91,dt!$A$2:$R$78,16,FALSE)</f>
        <v>767</v>
      </c>
      <c r="Q50" s="6">
        <f>VLOOKUP($A$7:$A$91,dt!$A$2:$R$78,17,FALSE)</f>
        <v>1092</v>
      </c>
      <c r="R50" s="6">
        <f>VLOOKUP($A$7:$A$91,dt!$A$2:$R$78,18,FALSE)</f>
        <v>38</v>
      </c>
      <c r="S50" s="6">
        <f>VLOOKUP($A$7:$A$91,dt!$A$2:$X$78,19,FALSE)</f>
        <v>14036</v>
      </c>
      <c r="T50" s="6">
        <f>VLOOKUP($A$7:$A$91,dt!$A$2:$X$78,20,FALSE)</f>
        <v>224</v>
      </c>
      <c r="U50" s="6">
        <f>VLOOKUP($A$7:$A$91,dt!$A$2:$X$78,21,FALSE)</f>
        <v>1170</v>
      </c>
      <c r="V50" s="6">
        <f>VLOOKUP($A$7:$A$91,dt!$A$2:$X$78,22,FALSE)</f>
        <v>49</v>
      </c>
      <c r="W50" s="6">
        <f>VLOOKUP($A$7:$A$91,dt!$A$2:$X$78,23,FALSE)</f>
        <v>144</v>
      </c>
      <c r="X50" s="6">
        <f>VLOOKUP($A$7:$A$91,dt!$A$2:$X$78,24,FALSE)</f>
        <v>5</v>
      </c>
    </row>
    <row r="51" spans="1:24" ht="18.75" x14ac:dyDescent="0.2">
      <c r="A51" s="5" t="s">
        <v>50</v>
      </c>
      <c r="B51" s="6">
        <f>VLOOKUP($A$7:$A$91,dt!$A$2:$R$78,2,FALSE)</f>
        <v>52407</v>
      </c>
      <c r="C51" s="6">
        <f>VLOOKUP($A$7:$A$91,dt!$A$2:$R$78,3,FALSE)</f>
        <v>161018</v>
      </c>
      <c r="D51" s="6">
        <f>VLOOKUP($A$7:$A$91,dt!$A$2:$R$78,4,FALSE)</f>
        <v>15917</v>
      </c>
      <c r="E51" s="6">
        <f>VLOOKUP($A$7:$A$91,dt!$A$2:$R$78,5,FALSE)</f>
        <v>1877</v>
      </c>
      <c r="F51" s="6">
        <f>VLOOKUP($A$7:$A$91,dt!$A$2:$R$78,6,FALSE)</f>
        <v>38</v>
      </c>
      <c r="G51" s="6">
        <f>VLOOKUP($A$7:$A$91,dt!$A$2:$R$78,7,FALSE)</f>
        <v>16718</v>
      </c>
      <c r="H51" s="6">
        <f>VLOOKUP($A$7:$A$91,dt!$A$2:$R$78,8,FALSE)</f>
        <v>1717</v>
      </c>
      <c r="I51" s="6">
        <f>VLOOKUP($A$7:$A$91,dt!$A$2:$R$78,9,FALSE)</f>
        <v>168048</v>
      </c>
      <c r="J51" s="6">
        <f>VLOOKUP($A$7:$A$91,dt!$A$2:$R$78,10,FALSE)</f>
        <v>2602</v>
      </c>
      <c r="K51" s="6">
        <f>VLOOKUP($A$7:$A$91,dt!$A$2:$R$78,11,FALSE)</f>
        <v>1662474</v>
      </c>
      <c r="L51" s="6">
        <f>VLOOKUP($A$7:$A$91,dt!$A$2:$R$78,12,FALSE)</f>
        <v>43649</v>
      </c>
      <c r="M51" s="6">
        <f>VLOOKUP($A$7:$A$91,dt!$A$2:$R$78,13,FALSE)</f>
        <v>2490766</v>
      </c>
      <c r="N51" s="6">
        <f>VLOOKUP($A$7:$A$91,dt!$A$2:$R$78,14,FALSE)</f>
        <v>240</v>
      </c>
      <c r="O51" s="6">
        <f>VLOOKUP($A$7:$A$91,dt!$A$2:$R$78,15,FALSE)</f>
        <v>1158468</v>
      </c>
      <c r="P51" s="6">
        <f>VLOOKUP($A$7:$A$91,dt!$A$2:$R$78,16,FALSE)</f>
        <v>1600</v>
      </c>
      <c r="Q51" s="6">
        <f>VLOOKUP($A$7:$A$91,dt!$A$2:$R$78,17,FALSE)</f>
        <v>1135</v>
      </c>
      <c r="R51" s="6">
        <f>VLOOKUP($A$7:$A$91,dt!$A$2:$R$78,18,FALSE)</f>
        <v>65</v>
      </c>
      <c r="S51" s="6">
        <f>VLOOKUP($A$7:$A$91,dt!$A$2:$X$78,19,FALSE)</f>
        <v>22018</v>
      </c>
      <c r="T51" s="6">
        <f>VLOOKUP($A$7:$A$91,dt!$A$2:$X$78,20,FALSE)</f>
        <v>290</v>
      </c>
      <c r="U51" s="6">
        <f>VLOOKUP($A$7:$A$91,dt!$A$2:$X$78,21,FALSE)</f>
        <v>6913</v>
      </c>
      <c r="V51" s="6">
        <f>VLOOKUP($A$7:$A$91,dt!$A$2:$X$78,22,FALSE)</f>
        <v>272</v>
      </c>
      <c r="W51" s="6">
        <f>VLOOKUP($A$7:$A$91,dt!$A$2:$X$78,23,FALSE)</f>
        <v>685</v>
      </c>
      <c r="X51" s="6">
        <f>VLOOKUP($A$7:$A$91,dt!$A$2:$X$78,24,FALSE)</f>
        <v>25</v>
      </c>
    </row>
    <row r="52" spans="1:24" ht="18.75" x14ac:dyDescent="0.2">
      <c r="A52" s="5" t="s">
        <v>51</v>
      </c>
      <c r="B52" s="6">
        <f>VLOOKUP($A$7:$A$91,dt!$A$2:$R$78,2,FALSE)</f>
        <v>27838</v>
      </c>
      <c r="C52" s="6">
        <f>VLOOKUP($A$7:$A$91,dt!$A$2:$R$78,3,FALSE)</f>
        <v>50710</v>
      </c>
      <c r="D52" s="6">
        <f>VLOOKUP($A$7:$A$91,dt!$A$2:$R$78,4,FALSE)</f>
        <v>4598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11585</v>
      </c>
      <c r="H52" s="6">
        <f>VLOOKUP($A$7:$A$91,dt!$A$2:$R$78,8,FALSE)</f>
        <v>1157</v>
      </c>
      <c r="I52" s="6">
        <f>VLOOKUP($A$7:$A$91,dt!$A$2:$R$78,9,FALSE)</f>
        <v>35191</v>
      </c>
      <c r="J52" s="6">
        <f>VLOOKUP($A$7:$A$91,dt!$A$2:$R$78,10,FALSE)</f>
        <v>1070</v>
      </c>
      <c r="K52" s="6">
        <f>VLOOKUP($A$7:$A$91,dt!$A$2:$R$78,11,FALSE)</f>
        <v>1251233</v>
      </c>
      <c r="L52" s="6">
        <f>VLOOKUP($A$7:$A$91,dt!$A$2:$R$78,12,FALSE)</f>
        <v>24911</v>
      </c>
      <c r="M52" s="6">
        <f>VLOOKUP($A$7:$A$91,dt!$A$2:$R$78,13,FALSE)</f>
        <v>57250</v>
      </c>
      <c r="N52" s="6">
        <f>VLOOKUP($A$7:$A$91,dt!$A$2:$R$78,14,FALSE)</f>
        <v>178</v>
      </c>
      <c r="O52" s="6">
        <f>VLOOKUP($A$7:$A$91,dt!$A$2:$R$78,15,FALSE)</f>
        <v>167003</v>
      </c>
      <c r="P52" s="6">
        <f>VLOOKUP($A$7:$A$91,dt!$A$2:$R$78,16,FALSE)</f>
        <v>755</v>
      </c>
      <c r="Q52" s="6">
        <f>VLOOKUP($A$7:$A$91,dt!$A$2:$R$78,17,FALSE)</f>
        <v>2631</v>
      </c>
      <c r="R52" s="6">
        <f>VLOOKUP($A$7:$A$91,dt!$A$2:$R$78,18,FALSE)</f>
        <v>65</v>
      </c>
      <c r="S52" s="6">
        <f>VLOOKUP($A$7:$A$91,dt!$A$2:$X$78,19,FALSE)</f>
        <v>4366</v>
      </c>
      <c r="T52" s="6">
        <f>VLOOKUP($A$7:$A$91,dt!$A$2:$X$78,20,FALSE)</f>
        <v>83</v>
      </c>
      <c r="U52" s="6">
        <f>VLOOKUP($A$7:$A$91,dt!$A$2:$X$78,21,FALSE)</f>
        <v>2375</v>
      </c>
      <c r="V52" s="6">
        <f>VLOOKUP($A$7:$A$91,dt!$A$2:$X$78,22,FALSE)</f>
        <v>88</v>
      </c>
      <c r="W52" s="6">
        <f>VLOOKUP($A$7:$A$91,dt!$A$2:$X$78,23,FALSE)</f>
        <v>79</v>
      </c>
      <c r="X52" s="6">
        <f>VLOOKUP($A$7:$A$91,dt!$A$2:$X$78,24,FALSE)</f>
        <v>5</v>
      </c>
    </row>
    <row r="53" spans="1:24" ht="18.75" x14ac:dyDescent="0.2">
      <c r="A53" s="5" t="s">
        <v>52</v>
      </c>
      <c r="B53" s="6">
        <f>VLOOKUP($A$7:$A$91,dt!$A$2:$R$78,2,FALSE)</f>
        <v>47380</v>
      </c>
      <c r="C53" s="6">
        <f>VLOOKUP($A$7:$A$91,dt!$A$2:$R$78,3,FALSE)</f>
        <v>63102</v>
      </c>
      <c r="D53" s="6">
        <f>VLOOKUP($A$7:$A$91,dt!$A$2:$R$78,4,FALSE)</f>
        <v>9934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9827</v>
      </c>
      <c r="H53" s="6">
        <f>VLOOKUP($A$7:$A$91,dt!$A$2:$R$78,8,FALSE)</f>
        <v>1638</v>
      </c>
      <c r="I53" s="6">
        <f>VLOOKUP($A$7:$A$91,dt!$A$2:$R$78,9,FALSE)</f>
        <v>65318</v>
      </c>
      <c r="J53" s="6">
        <f>VLOOKUP($A$7:$A$91,dt!$A$2:$R$78,10,FALSE)</f>
        <v>4745</v>
      </c>
      <c r="K53" s="6">
        <f>VLOOKUP($A$7:$A$91,dt!$A$2:$R$78,11,FALSE)</f>
        <v>1933059</v>
      </c>
      <c r="L53" s="6">
        <f>VLOOKUP($A$7:$A$91,dt!$A$2:$R$78,12,FALSE)</f>
        <v>44243</v>
      </c>
      <c r="M53" s="6">
        <f>VLOOKUP($A$7:$A$91,dt!$A$2:$R$78,13,FALSE)</f>
        <v>48609</v>
      </c>
      <c r="N53" s="6">
        <f>VLOOKUP($A$7:$A$91,dt!$A$2:$R$78,14,FALSE)</f>
        <v>158</v>
      </c>
      <c r="O53" s="6">
        <f>VLOOKUP($A$7:$A$91,dt!$A$2:$R$78,15,FALSE)</f>
        <v>103549</v>
      </c>
      <c r="P53" s="6">
        <f>VLOOKUP($A$7:$A$91,dt!$A$2:$R$78,16,FALSE)</f>
        <v>1178</v>
      </c>
      <c r="Q53" s="6">
        <f>VLOOKUP($A$7:$A$91,dt!$A$2:$R$78,17,FALSE)</f>
        <v>1668</v>
      </c>
      <c r="R53" s="6">
        <f>VLOOKUP($A$7:$A$91,dt!$A$2:$R$78,18,FALSE)</f>
        <v>111</v>
      </c>
      <c r="S53" s="6">
        <f>VLOOKUP($A$7:$A$91,dt!$A$2:$X$78,19,FALSE)</f>
        <v>33797</v>
      </c>
      <c r="T53" s="6">
        <f>VLOOKUP($A$7:$A$91,dt!$A$2:$X$78,20,FALSE)</f>
        <v>263</v>
      </c>
      <c r="U53" s="6">
        <f>VLOOKUP($A$7:$A$91,dt!$A$2:$X$78,21,FALSE)</f>
        <v>2938</v>
      </c>
      <c r="V53" s="6">
        <f>VLOOKUP($A$7:$A$91,dt!$A$2:$X$78,22,FALSE)</f>
        <v>264</v>
      </c>
      <c r="W53" s="6">
        <f>VLOOKUP($A$7:$A$91,dt!$A$2:$X$78,23,FALSE)</f>
        <v>225</v>
      </c>
      <c r="X53" s="6">
        <f>VLOOKUP($A$7:$A$91,dt!$A$2:$X$78,24,FALSE)</f>
        <v>14</v>
      </c>
    </row>
    <row r="54" spans="1:24" ht="18.75" x14ac:dyDescent="0.2">
      <c r="A54" s="5" t="s">
        <v>53</v>
      </c>
      <c r="B54" s="6">
        <f>VLOOKUP($A$7:$A$91,dt!$A$2:$R$78,2,FALSE)</f>
        <v>43904</v>
      </c>
      <c r="C54" s="6">
        <f>VLOOKUP($A$7:$A$91,dt!$A$2:$R$78,3,FALSE)</f>
        <v>58595</v>
      </c>
      <c r="D54" s="6">
        <f>VLOOKUP($A$7:$A$91,dt!$A$2:$R$78,4,FALSE)</f>
        <v>6284</v>
      </c>
      <c r="E54" s="6">
        <f>VLOOKUP($A$7:$A$91,dt!$A$2:$R$78,5,FALSE)</f>
        <v>176</v>
      </c>
      <c r="F54" s="6">
        <f>VLOOKUP($A$7:$A$91,dt!$A$2:$R$78,6,FALSE)</f>
        <v>12</v>
      </c>
      <c r="G54" s="6">
        <f>VLOOKUP($A$7:$A$91,dt!$A$2:$R$78,7,FALSE)</f>
        <v>7980</v>
      </c>
      <c r="H54" s="6">
        <f>VLOOKUP($A$7:$A$91,dt!$A$2:$R$78,8,FALSE)</f>
        <v>882</v>
      </c>
      <c r="I54" s="6">
        <f>VLOOKUP($A$7:$A$91,dt!$A$2:$R$78,9,FALSE)</f>
        <v>11076</v>
      </c>
      <c r="J54" s="6">
        <f>VLOOKUP($A$7:$A$91,dt!$A$2:$R$78,10,FALSE)</f>
        <v>330</v>
      </c>
      <c r="K54" s="6">
        <f>VLOOKUP($A$7:$A$91,dt!$A$2:$R$78,11,FALSE)</f>
        <v>2146976</v>
      </c>
      <c r="L54" s="6">
        <f>VLOOKUP($A$7:$A$91,dt!$A$2:$R$78,12,FALSE)</f>
        <v>42720</v>
      </c>
      <c r="M54" s="6">
        <f>VLOOKUP($A$7:$A$91,dt!$A$2:$R$78,13,FALSE)</f>
        <v>93091</v>
      </c>
      <c r="N54" s="6">
        <f>VLOOKUP($A$7:$A$91,dt!$A$2:$R$78,14,FALSE)</f>
        <v>197</v>
      </c>
      <c r="O54" s="6">
        <f>VLOOKUP($A$7:$A$91,dt!$A$2:$R$78,15,FALSE)</f>
        <v>137172</v>
      </c>
      <c r="P54" s="6">
        <f>VLOOKUP($A$7:$A$91,dt!$A$2:$R$78,16,FALSE)</f>
        <v>817</v>
      </c>
      <c r="Q54" s="6">
        <f>VLOOKUP($A$7:$A$91,dt!$A$2:$R$78,17,FALSE)</f>
        <v>2208</v>
      </c>
      <c r="R54" s="6">
        <f>VLOOKUP($A$7:$A$91,dt!$A$2:$R$78,18,FALSE)</f>
        <v>81</v>
      </c>
      <c r="S54" s="6">
        <f>VLOOKUP($A$7:$A$91,dt!$A$2:$X$78,19,FALSE)</f>
        <v>39049</v>
      </c>
      <c r="T54" s="6">
        <f>VLOOKUP($A$7:$A$91,dt!$A$2:$X$78,20,FALSE)</f>
        <v>240</v>
      </c>
      <c r="U54" s="6">
        <f>VLOOKUP($A$7:$A$91,dt!$A$2:$X$78,21,FALSE)</f>
        <v>2144</v>
      </c>
      <c r="V54" s="6">
        <f>VLOOKUP($A$7:$A$91,dt!$A$2:$X$78,22,FALSE)</f>
        <v>109</v>
      </c>
      <c r="W54" s="6">
        <f>VLOOKUP($A$7:$A$91,dt!$A$2:$X$78,23,FALSE)</f>
        <v>485</v>
      </c>
      <c r="X54" s="6">
        <f>VLOOKUP($A$7:$A$91,dt!$A$2:$X$78,24,FALSE)</f>
        <v>16</v>
      </c>
    </row>
    <row r="55" spans="1:24" ht="18.75" x14ac:dyDescent="0.2">
      <c r="A55" s="5" t="s">
        <v>54</v>
      </c>
      <c r="B55" s="6">
        <f>VLOOKUP($A$7:$A$91,dt!$A$2:$R$78,2,FALSE)</f>
        <v>79561</v>
      </c>
      <c r="C55" s="6">
        <f>VLOOKUP($A$7:$A$91,dt!$A$2:$R$78,3,FALSE)</f>
        <v>59779</v>
      </c>
      <c r="D55" s="6">
        <f>VLOOKUP($A$7:$A$91,dt!$A$2:$R$78,4,FALSE)</f>
        <v>7229</v>
      </c>
      <c r="E55" s="6">
        <f>VLOOKUP($A$7:$A$91,dt!$A$2:$R$78,5,FALSE)</f>
        <v>3451</v>
      </c>
      <c r="F55" s="6">
        <f>VLOOKUP($A$7:$A$91,dt!$A$2:$R$78,6,FALSE)</f>
        <v>101</v>
      </c>
      <c r="G55" s="6">
        <f>VLOOKUP($A$7:$A$91,dt!$A$2:$R$78,7,FALSE)</f>
        <v>18247</v>
      </c>
      <c r="H55" s="6">
        <f>VLOOKUP($A$7:$A$91,dt!$A$2:$R$78,8,FALSE)</f>
        <v>2188</v>
      </c>
      <c r="I55" s="6">
        <f>VLOOKUP($A$7:$A$91,dt!$A$2:$R$78,9,FALSE)</f>
        <v>80420</v>
      </c>
      <c r="J55" s="6">
        <f>VLOOKUP($A$7:$A$91,dt!$A$2:$R$78,10,FALSE)</f>
        <v>3664</v>
      </c>
      <c r="K55" s="6">
        <f>VLOOKUP($A$7:$A$91,dt!$A$2:$R$78,11,FALSE)</f>
        <v>3869614</v>
      </c>
      <c r="L55" s="6">
        <f>VLOOKUP($A$7:$A$91,dt!$A$2:$R$78,12,FALSE)</f>
        <v>75571</v>
      </c>
      <c r="M55" s="6">
        <f>VLOOKUP($A$7:$A$91,dt!$A$2:$R$78,13,FALSE)</f>
        <v>601555</v>
      </c>
      <c r="N55" s="6">
        <f>VLOOKUP($A$7:$A$91,dt!$A$2:$R$78,14,FALSE)</f>
        <v>2795</v>
      </c>
      <c r="O55" s="6">
        <f>VLOOKUP($A$7:$A$91,dt!$A$2:$R$78,15,FALSE)</f>
        <v>1526589</v>
      </c>
      <c r="P55" s="6">
        <f>VLOOKUP($A$7:$A$91,dt!$A$2:$R$78,16,FALSE)</f>
        <v>3352</v>
      </c>
      <c r="Q55" s="6">
        <f>VLOOKUP($A$7:$A$91,dt!$A$2:$R$78,17,FALSE)</f>
        <v>7575</v>
      </c>
      <c r="R55" s="6">
        <f>VLOOKUP($A$7:$A$91,dt!$A$2:$R$78,18,FALSE)</f>
        <v>233</v>
      </c>
      <c r="S55" s="6">
        <f>VLOOKUP($A$7:$A$91,dt!$A$2:$X$78,19,FALSE)</f>
        <v>62972</v>
      </c>
      <c r="T55" s="6">
        <f>VLOOKUP($A$7:$A$91,dt!$A$2:$X$78,20,FALSE)</f>
        <v>1030</v>
      </c>
      <c r="U55" s="6">
        <f>VLOOKUP($A$7:$A$91,dt!$A$2:$X$78,21,FALSE)</f>
        <v>6104</v>
      </c>
      <c r="V55" s="6">
        <f>VLOOKUP($A$7:$A$91,dt!$A$2:$X$78,22,FALSE)</f>
        <v>314</v>
      </c>
      <c r="W55" s="6">
        <f>VLOOKUP($A$7:$A$91,dt!$A$2:$X$78,23,FALSE)</f>
        <v>499</v>
      </c>
      <c r="X55" s="6">
        <f>VLOOKUP($A$7:$A$91,dt!$A$2:$X$78,24,FALSE)</f>
        <v>36</v>
      </c>
    </row>
    <row r="56" spans="1:24" ht="18.75" x14ac:dyDescent="0.2">
      <c r="A56" s="5" t="s">
        <v>55</v>
      </c>
      <c r="B56" s="6">
        <f>VLOOKUP($A$7:$A$91,dt!$A$2:$R$78,2,FALSE)</f>
        <v>23751</v>
      </c>
      <c r="C56" s="6">
        <f>VLOOKUP($A$7:$A$91,dt!$A$2:$R$78,3,FALSE)</f>
        <v>104585</v>
      </c>
      <c r="D56" s="6">
        <f>VLOOKUP($A$7:$A$91,dt!$A$2:$R$78,4,FALSE)</f>
        <v>8722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55357</v>
      </c>
      <c r="H56" s="6">
        <f>VLOOKUP($A$7:$A$91,dt!$A$2:$R$78,8,FALSE)</f>
        <v>5379</v>
      </c>
      <c r="I56" s="6">
        <f>VLOOKUP($A$7:$A$91,dt!$A$2:$R$78,9,FALSE)</f>
        <v>58564</v>
      </c>
      <c r="J56" s="6">
        <f>VLOOKUP($A$7:$A$91,dt!$A$2:$R$78,10,FALSE)</f>
        <v>9541</v>
      </c>
      <c r="K56" s="6">
        <f>VLOOKUP($A$7:$A$91,dt!$A$2:$R$78,11,FALSE)</f>
        <v>934247</v>
      </c>
      <c r="L56" s="6">
        <f>VLOOKUP($A$7:$A$91,dt!$A$2:$R$78,12,FALSE)</f>
        <v>20526</v>
      </c>
      <c r="M56" s="6">
        <f>VLOOKUP($A$7:$A$91,dt!$A$2:$R$78,13,FALSE)</f>
        <v>3548</v>
      </c>
      <c r="N56" s="6">
        <f>VLOOKUP($A$7:$A$91,dt!$A$2:$R$78,14,FALSE)</f>
        <v>149</v>
      </c>
      <c r="O56" s="6">
        <f>VLOOKUP($A$7:$A$91,dt!$A$2:$R$78,15,FALSE)</f>
        <v>40997</v>
      </c>
      <c r="P56" s="6">
        <f>VLOOKUP($A$7:$A$91,dt!$A$2:$R$78,16,FALSE)</f>
        <v>550</v>
      </c>
      <c r="Q56" s="6">
        <f>VLOOKUP($A$7:$A$91,dt!$A$2:$R$78,17,FALSE)</f>
        <v>959</v>
      </c>
      <c r="R56" s="6">
        <f>VLOOKUP($A$7:$A$91,dt!$A$2:$R$78,18,FALSE)</f>
        <v>26</v>
      </c>
      <c r="S56" s="6">
        <f>VLOOKUP($A$7:$A$91,dt!$A$2:$X$78,19,FALSE)</f>
        <v>4282</v>
      </c>
      <c r="T56" s="6">
        <f>VLOOKUP($A$7:$A$91,dt!$A$2:$X$78,20,FALSE)</f>
        <v>112</v>
      </c>
      <c r="U56" s="6">
        <f>VLOOKUP($A$7:$A$91,dt!$A$2:$X$78,21,FALSE)</f>
        <v>3071</v>
      </c>
      <c r="V56" s="6">
        <f>VLOOKUP($A$7:$A$91,dt!$A$2:$X$78,22,FALSE)</f>
        <v>291</v>
      </c>
      <c r="W56" s="6">
        <f>VLOOKUP($A$7:$A$91,dt!$A$2:$X$78,23,FALSE)</f>
        <v>160</v>
      </c>
      <c r="X56" s="6">
        <f>VLOOKUP($A$7:$A$91,dt!$A$2:$X$78,24,FALSE)</f>
        <v>16</v>
      </c>
    </row>
    <row r="57" spans="1:24" ht="18.75" x14ac:dyDescent="0.2">
      <c r="A57" s="9" t="s">
        <v>6</v>
      </c>
      <c r="B57" s="8">
        <f>SUM(B58:B66)</f>
        <v>329849</v>
      </c>
      <c r="C57" s="8">
        <f t="shared" ref="C57:X57" si="24">SUM(C58:C66)</f>
        <v>756497</v>
      </c>
      <c r="D57" s="8">
        <f t="shared" si="24"/>
        <v>53806</v>
      </c>
      <c r="E57" s="8">
        <f t="shared" si="24"/>
        <v>7039</v>
      </c>
      <c r="F57" s="8">
        <f t="shared" si="24"/>
        <v>227</v>
      </c>
      <c r="G57" s="8">
        <f t="shared" si="24"/>
        <v>174800</v>
      </c>
      <c r="H57" s="8">
        <f t="shared" si="24"/>
        <v>15645</v>
      </c>
      <c r="I57" s="8">
        <f t="shared" si="24"/>
        <v>1125379</v>
      </c>
      <c r="J57" s="8">
        <f t="shared" si="24"/>
        <v>16358</v>
      </c>
      <c r="K57" s="8">
        <f t="shared" ref="K57:L57" si="25">SUM(K58:K66)</f>
        <v>14014800</v>
      </c>
      <c r="L57" s="8">
        <f t="shared" si="25"/>
        <v>288847</v>
      </c>
      <c r="M57" s="8">
        <f t="shared" ref="M57:N57" si="26">SUM(M58:M66)</f>
        <v>20191831</v>
      </c>
      <c r="N57" s="8">
        <f t="shared" si="26"/>
        <v>1928</v>
      </c>
      <c r="O57" s="8">
        <f t="shared" si="24"/>
        <v>6381569</v>
      </c>
      <c r="P57" s="8">
        <f t="shared" si="24"/>
        <v>15350</v>
      </c>
      <c r="Q57" s="8">
        <f t="shared" si="24"/>
        <v>833507</v>
      </c>
      <c r="R57" s="8">
        <f t="shared" si="24"/>
        <v>1205</v>
      </c>
      <c r="S57" s="8">
        <f t="shared" ref="S57:T57" si="27">SUM(S58:S66)</f>
        <v>3045213</v>
      </c>
      <c r="T57" s="8">
        <f t="shared" si="27"/>
        <v>9097</v>
      </c>
      <c r="U57" s="8">
        <f t="shared" si="24"/>
        <v>183767</v>
      </c>
      <c r="V57" s="8">
        <f t="shared" si="24"/>
        <v>5465</v>
      </c>
      <c r="W57" s="8">
        <f t="shared" si="24"/>
        <v>21443</v>
      </c>
      <c r="X57" s="8">
        <f t="shared" si="24"/>
        <v>614</v>
      </c>
    </row>
    <row r="58" spans="1:24" ht="18.75" x14ac:dyDescent="0.2">
      <c r="A58" s="5" t="s">
        <v>56</v>
      </c>
      <c r="B58" s="6">
        <f>VLOOKUP($A$7:$A$91,dt!$A$2:$R$78,2,FALSE)</f>
        <v>29704</v>
      </c>
      <c r="C58" s="6">
        <f>VLOOKUP($A$7:$A$91,dt!$A$2:$R$78,3,FALSE)</f>
        <v>47857</v>
      </c>
      <c r="D58" s="6">
        <f>VLOOKUP($A$7:$A$91,dt!$A$2:$R$78,4,FALSE)</f>
        <v>3726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26703</v>
      </c>
      <c r="H58" s="6">
        <f>VLOOKUP($A$7:$A$91,dt!$A$2:$R$78,8,FALSE)</f>
        <v>2060</v>
      </c>
      <c r="I58" s="6">
        <f>VLOOKUP($A$7:$A$91,dt!$A$2:$R$78,9,FALSE)</f>
        <v>92683</v>
      </c>
      <c r="J58" s="6">
        <f>VLOOKUP($A$7:$A$91,dt!$A$2:$R$78,10,FALSE)</f>
        <v>1165</v>
      </c>
      <c r="K58" s="6">
        <f>VLOOKUP($A$7:$A$91,dt!$A$2:$R$78,11,FALSE)</f>
        <v>1104585</v>
      </c>
      <c r="L58" s="6">
        <f>VLOOKUP($A$7:$A$91,dt!$A$2:$R$78,12,FALSE)</f>
        <v>27753</v>
      </c>
      <c r="M58" s="6">
        <f>VLOOKUP($A$7:$A$91,dt!$A$2:$R$78,13,FALSE)</f>
        <v>620534</v>
      </c>
      <c r="N58" s="6">
        <f>VLOOKUP($A$7:$A$91,dt!$A$2:$R$78,14,FALSE)</f>
        <v>99</v>
      </c>
      <c r="O58" s="6">
        <f>VLOOKUP($A$7:$A$91,dt!$A$2:$R$78,15,FALSE)</f>
        <v>2632719</v>
      </c>
      <c r="P58" s="6">
        <f>VLOOKUP($A$7:$A$91,dt!$A$2:$R$78,16,FALSE)</f>
        <v>332</v>
      </c>
      <c r="Q58" s="6">
        <f>VLOOKUP($A$7:$A$91,dt!$A$2:$R$78,17,FALSE)</f>
        <v>12556</v>
      </c>
      <c r="R58" s="6">
        <f>VLOOKUP($A$7:$A$91,dt!$A$2:$R$78,18,FALSE)</f>
        <v>43</v>
      </c>
      <c r="S58" s="6">
        <f>VLOOKUP($A$7:$A$91,dt!$A$2:$X$78,19,FALSE)</f>
        <v>97708</v>
      </c>
      <c r="T58" s="6">
        <f>VLOOKUP($A$7:$A$91,dt!$A$2:$X$78,20,FALSE)</f>
        <v>138</v>
      </c>
      <c r="U58" s="6">
        <f>VLOOKUP($A$7:$A$91,dt!$A$2:$X$78,21,FALSE)</f>
        <v>2852</v>
      </c>
      <c r="V58" s="6">
        <f>VLOOKUP($A$7:$A$91,dt!$A$2:$X$78,22,FALSE)</f>
        <v>99</v>
      </c>
      <c r="W58" s="6">
        <f>VLOOKUP($A$7:$A$91,dt!$A$2:$X$78,23,FALSE)</f>
        <v>234</v>
      </c>
      <c r="X58" s="6">
        <f>VLOOKUP($A$7:$A$91,dt!$A$2:$X$78,24,FALSE)</f>
        <v>11</v>
      </c>
    </row>
    <row r="59" spans="1:24" ht="18.75" x14ac:dyDescent="0.2">
      <c r="A59" s="5" t="s">
        <v>57</v>
      </c>
      <c r="B59" s="6">
        <f>VLOOKUP($A$7:$A$91,dt!$A$2:$R$78,2,FALSE)</f>
        <v>41616</v>
      </c>
      <c r="C59" s="6">
        <f>VLOOKUP($A$7:$A$91,dt!$A$2:$R$78,3,FALSE)</f>
        <v>84860</v>
      </c>
      <c r="D59" s="6">
        <f>VLOOKUP($A$7:$A$91,dt!$A$2:$R$78,4,FALSE)</f>
        <v>4862</v>
      </c>
      <c r="E59" s="6">
        <f>VLOOKUP($A$7:$A$91,dt!$A$2:$R$78,5,FALSE)</f>
        <v>1105</v>
      </c>
      <c r="F59" s="6">
        <f>VLOOKUP($A$7:$A$91,dt!$A$2:$R$78,6,FALSE)</f>
        <v>31</v>
      </c>
      <c r="G59" s="6">
        <f>VLOOKUP($A$7:$A$91,dt!$A$2:$R$78,7,FALSE)</f>
        <v>11629</v>
      </c>
      <c r="H59" s="6">
        <f>VLOOKUP($A$7:$A$91,dt!$A$2:$R$78,8,FALSE)</f>
        <v>1022</v>
      </c>
      <c r="I59" s="6">
        <f>VLOOKUP($A$7:$A$91,dt!$A$2:$R$78,9,FALSE)</f>
        <v>255891</v>
      </c>
      <c r="J59" s="6">
        <f>VLOOKUP($A$7:$A$91,dt!$A$2:$R$78,10,FALSE)</f>
        <v>1184</v>
      </c>
      <c r="K59" s="6">
        <f>VLOOKUP($A$7:$A$91,dt!$A$2:$R$78,11,FALSE)</f>
        <v>1980426</v>
      </c>
      <c r="L59" s="6">
        <f>VLOOKUP($A$7:$A$91,dt!$A$2:$R$78,12,FALSE)</f>
        <v>36692</v>
      </c>
      <c r="M59" s="6">
        <f>VLOOKUP($A$7:$A$91,dt!$A$2:$R$78,13,FALSE)</f>
        <v>7095400</v>
      </c>
      <c r="N59" s="6">
        <f>VLOOKUP($A$7:$A$91,dt!$A$2:$R$78,14,FALSE)</f>
        <v>270</v>
      </c>
      <c r="O59" s="6">
        <f>VLOOKUP($A$7:$A$91,dt!$A$2:$R$78,15,FALSE)</f>
        <v>1572781</v>
      </c>
      <c r="P59" s="6">
        <f>VLOOKUP($A$7:$A$91,dt!$A$2:$R$78,16,FALSE)</f>
        <v>3027</v>
      </c>
      <c r="Q59" s="6">
        <f>VLOOKUP($A$7:$A$91,dt!$A$2:$R$78,17,FALSE)</f>
        <v>21522</v>
      </c>
      <c r="R59" s="6">
        <f>VLOOKUP($A$7:$A$91,dt!$A$2:$R$78,18,FALSE)</f>
        <v>227</v>
      </c>
      <c r="S59" s="6">
        <f>VLOOKUP($A$7:$A$91,dt!$A$2:$X$78,19,FALSE)</f>
        <v>709695</v>
      </c>
      <c r="T59" s="6">
        <f>VLOOKUP($A$7:$A$91,dt!$A$2:$X$78,20,FALSE)</f>
        <v>2259</v>
      </c>
      <c r="U59" s="6">
        <f>VLOOKUP($A$7:$A$91,dt!$A$2:$X$78,21,FALSE)</f>
        <v>39544</v>
      </c>
      <c r="V59" s="6">
        <f>VLOOKUP($A$7:$A$91,dt!$A$2:$X$78,22,FALSE)</f>
        <v>1179</v>
      </c>
      <c r="W59" s="6">
        <f>VLOOKUP($A$7:$A$91,dt!$A$2:$X$78,23,FALSE)</f>
        <v>5644</v>
      </c>
      <c r="X59" s="6">
        <f>VLOOKUP($A$7:$A$91,dt!$A$2:$X$78,24,FALSE)</f>
        <v>163</v>
      </c>
    </row>
    <row r="60" spans="1:24" ht="18.75" x14ac:dyDescent="0.2">
      <c r="A60" s="5" t="s">
        <v>58</v>
      </c>
      <c r="B60" s="6">
        <f>VLOOKUP($A$7:$A$91,dt!$A$2:$R$78,2,FALSE)</f>
        <v>24473</v>
      </c>
      <c r="C60" s="6">
        <f>VLOOKUP($A$7:$A$91,dt!$A$2:$R$78,3,FALSE)</f>
        <v>15017</v>
      </c>
      <c r="D60" s="6">
        <f>VLOOKUP($A$7:$A$91,dt!$A$2:$R$78,4,FALSE)</f>
        <v>1090</v>
      </c>
      <c r="E60" s="6">
        <f>VLOOKUP($A$7:$A$91,dt!$A$2:$R$78,5,FALSE)</f>
        <v>22</v>
      </c>
      <c r="F60" s="6">
        <f>VLOOKUP($A$7:$A$91,dt!$A$2:$R$78,6,FALSE)</f>
        <v>2</v>
      </c>
      <c r="G60" s="6">
        <f>VLOOKUP($A$7:$A$91,dt!$A$2:$R$78,7,FALSE)</f>
        <v>32916</v>
      </c>
      <c r="H60" s="6">
        <f>VLOOKUP($A$7:$A$91,dt!$A$2:$R$78,8,FALSE)</f>
        <v>2957</v>
      </c>
      <c r="I60" s="6">
        <f>VLOOKUP($A$7:$A$91,dt!$A$2:$R$78,9,FALSE)</f>
        <v>52228</v>
      </c>
      <c r="J60" s="6">
        <f>VLOOKUP($A$7:$A$91,dt!$A$2:$R$78,10,FALSE)</f>
        <v>842</v>
      </c>
      <c r="K60" s="6">
        <f>VLOOKUP($A$7:$A$91,dt!$A$2:$R$78,11,FALSE)</f>
        <v>971180</v>
      </c>
      <c r="L60" s="6">
        <f>VLOOKUP($A$7:$A$91,dt!$A$2:$R$78,12,FALSE)</f>
        <v>21735</v>
      </c>
      <c r="M60" s="6">
        <f>VLOOKUP($A$7:$A$91,dt!$A$2:$R$78,13,FALSE)</f>
        <v>1436370</v>
      </c>
      <c r="N60" s="6">
        <f>VLOOKUP($A$7:$A$91,dt!$A$2:$R$78,14,FALSE)</f>
        <v>114</v>
      </c>
      <c r="O60" s="6">
        <f>VLOOKUP($A$7:$A$91,dt!$A$2:$R$78,15,FALSE)</f>
        <v>94626</v>
      </c>
      <c r="P60" s="6">
        <f>VLOOKUP($A$7:$A$91,dt!$A$2:$R$78,16,FALSE)</f>
        <v>2274</v>
      </c>
      <c r="Q60" s="6">
        <f>VLOOKUP($A$7:$A$91,dt!$A$2:$R$78,17,FALSE)</f>
        <v>12541</v>
      </c>
      <c r="R60" s="6">
        <f>VLOOKUP($A$7:$A$91,dt!$A$2:$R$78,18,FALSE)</f>
        <v>132</v>
      </c>
      <c r="S60" s="6">
        <f>VLOOKUP($A$7:$A$91,dt!$A$2:$X$78,19,FALSE)</f>
        <v>192531</v>
      </c>
      <c r="T60" s="6">
        <f>VLOOKUP($A$7:$A$91,dt!$A$2:$X$78,20,FALSE)</f>
        <v>2310</v>
      </c>
      <c r="U60" s="6">
        <f>VLOOKUP($A$7:$A$91,dt!$A$2:$X$78,21,FALSE)</f>
        <v>17032</v>
      </c>
      <c r="V60" s="6">
        <f>VLOOKUP($A$7:$A$91,dt!$A$2:$X$78,22,FALSE)</f>
        <v>573</v>
      </c>
      <c r="W60" s="6">
        <f>VLOOKUP($A$7:$A$91,dt!$A$2:$X$78,23,FALSE)</f>
        <v>2070</v>
      </c>
      <c r="X60" s="6">
        <f>VLOOKUP($A$7:$A$91,dt!$A$2:$X$78,24,FALSE)</f>
        <v>63</v>
      </c>
    </row>
    <row r="61" spans="1:24" ht="18.75" x14ac:dyDescent="0.2">
      <c r="A61" s="5" t="s">
        <v>59</v>
      </c>
      <c r="B61" s="6">
        <f>VLOOKUP($A$7:$A$91,dt!$A$2:$R$78,2,FALSE)</f>
        <v>41201</v>
      </c>
      <c r="C61" s="6">
        <f>VLOOKUP($A$7:$A$91,dt!$A$2:$R$78,3,FALSE)</f>
        <v>34134</v>
      </c>
      <c r="D61" s="6">
        <f>VLOOKUP($A$7:$A$91,dt!$A$2:$R$78,4,FALSE)</f>
        <v>2450</v>
      </c>
      <c r="E61" s="6">
        <f>VLOOKUP($A$7:$A$91,dt!$A$2:$R$78,5,FALSE)</f>
        <v>190</v>
      </c>
      <c r="F61" s="6">
        <f>VLOOKUP($A$7:$A$91,dt!$A$2:$R$78,6,FALSE)</f>
        <v>8</v>
      </c>
      <c r="G61" s="6">
        <f>VLOOKUP($A$7:$A$91,dt!$A$2:$R$78,7,FALSE)</f>
        <v>12489</v>
      </c>
      <c r="H61" s="6">
        <f>VLOOKUP($A$7:$A$91,dt!$A$2:$R$78,8,FALSE)</f>
        <v>1062</v>
      </c>
      <c r="I61" s="6">
        <f>VLOOKUP($A$7:$A$91,dt!$A$2:$R$78,9,FALSE)</f>
        <v>223300</v>
      </c>
      <c r="J61" s="6">
        <f>VLOOKUP($A$7:$A$91,dt!$A$2:$R$78,10,FALSE)</f>
        <v>3142</v>
      </c>
      <c r="K61" s="6">
        <f>VLOOKUP($A$7:$A$91,dt!$A$2:$R$78,11,FALSE)</f>
        <v>1817747</v>
      </c>
      <c r="L61" s="6">
        <f>VLOOKUP($A$7:$A$91,dt!$A$2:$R$78,12,FALSE)</f>
        <v>38678</v>
      </c>
      <c r="M61" s="6">
        <f>VLOOKUP($A$7:$A$91,dt!$A$2:$R$78,13,FALSE)</f>
        <v>1446737</v>
      </c>
      <c r="N61" s="6">
        <f>VLOOKUP($A$7:$A$91,dt!$A$2:$R$78,14,FALSE)</f>
        <v>308</v>
      </c>
      <c r="O61" s="6">
        <f>VLOOKUP($A$7:$A$91,dt!$A$2:$R$78,15,FALSE)</f>
        <v>477740</v>
      </c>
      <c r="P61" s="6">
        <f>VLOOKUP($A$7:$A$91,dt!$A$2:$R$78,16,FALSE)</f>
        <v>1873</v>
      </c>
      <c r="Q61" s="6">
        <f>VLOOKUP($A$7:$A$91,dt!$A$2:$R$78,17,FALSE)</f>
        <v>10047</v>
      </c>
      <c r="R61" s="6">
        <f>VLOOKUP($A$7:$A$91,dt!$A$2:$R$78,18,FALSE)</f>
        <v>207</v>
      </c>
      <c r="S61" s="6">
        <f>VLOOKUP($A$7:$A$91,dt!$A$2:$X$78,19,FALSE)</f>
        <v>200372</v>
      </c>
      <c r="T61" s="6">
        <f>VLOOKUP($A$7:$A$91,dt!$A$2:$X$78,20,FALSE)</f>
        <v>916</v>
      </c>
      <c r="U61" s="6">
        <f>VLOOKUP($A$7:$A$91,dt!$A$2:$X$78,21,FALSE)</f>
        <v>12509</v>
      </c>
      <c r="V61" s="6">
        <f>VLOOKUP($A$7:$A$91,dt!$A$2:$X$78,22,FALSE)</f>
        <v>406</v>
      </c>
      <c r="W61" s="6">
        <f>VLOOKUP($A$7:$A$91,dt!$A$2:$X$78,23,FALSE)</f>
        <v>1387</v>
      </c>
      <c r="X61" s="6">
        <f>VLOOKUP($A$7:$A$91,dt!$A$2:$X$78,24,FALSE)</f>
        <v>29</v>
      </c>
    </row>
    <row r="62" spans="1:24" ht="18.75" x14ac:dyDescent="0.2">
      <c r="A62" s="5" t="s">
        <v>60</v>
      </c>
      <c r="B62" s="6">
        <f>VLOOKUP($A$7:$A$91,dt!$A$2:$R$78,2,FALSE)</f>
        <v>36424</v>
      </c>
      <c r="C62" s="6">
        <f>VLOOKUP($A$7:$A$91,dt!$A$2:$R$78,3,FALSE)</f>
        <v>276851</v>
      </c>
      <c r="D62" s="6">
        <f>VLOOKUP($A$7:$A$91,dt!$A$2:$R$78,4,FALSE)</f>
        <v>18169</v>
      </c>
      <c r="E62" s="6">
        <f>VLOOKUP($A$7:$A$91,dt!$A$2:$R$78,5,FALSE)</f>
        <v>2</v>
      </c>
      <c r="F62" s="6">
        <f>VLOOKUP($A$7:$A$91,dt!$A$2:$R$78,6,FALSE)</f>
        <v>1</v>
      </c>
      <c r="G62" s="6">
        <f>VLOOKUP($A$7:$A$91,dt!$A$2:$R$78,7,FALSE)</f>
        <v>30883</v>
      </c>
      <c r="H62" s="6">
        <f>VLOOKUP($A$7:$A$91,dt!$A$2:$R$78,8,FALSE)</f>
        <v>2564</v>
      </c>
      <c r="I62" s="6">
        <f>VLOOKUP($A$7:$A$91,dt!$A$2:$R$78,9,FALSE)</f>
        <v>78766</v>
      </c>
      <c r="J62" s="6">
        <f>VLOOKUP($A$7:$A$91,dt!$A$2:$R$78,10,FALSE)</f>
        <v>2730</v>
      </c>
      <c r="K62" s="6">
        <f>VLOOKUP($A$7:$A$91,dt!$A$2:$R$78,11,FALSE)</f>
        <v>1122790</v>
      </c>
      <c r="L62" s="6">
        <f>VLOOKUP($A$7:$A$91,dt!$A$2:$R$78,12,FALSE)</f>
        <v>24763</v>
      </c>
      <c r="M62" s="6">
        <f>VLOOKUP($A$7:$A$91,dt!$A$2:$R$78,13,FALSE)</f>
        <v>402655</v>
      </c>
      <c r="N62" s="6">
        <f>VLOOKUP($A$7:$A$91,dt!$A$2:$R$78,14,FALSE)</f>
        <v>107</v>
      </c>
      <c r="O62" s="6">
        <f>VLOOKUP($A$7:$A$91,dt!$A$2:$R$78,15,FALSE)</f>
        <v>37074</v>
      </c>
      <c r="P62" s="6">
        <f>VLOOKUP($A$7:$A$91,dt!$A$2:$R$78,16,FALSE)</f>
        <v>533</v>
      </c>
      <c r="Q62" s="6">
        <f>VLOOKUP($A$7:$A$91,dt!$A$2:$R$78,17,FALSE)</f>
        <v>1152</v>
      </c>
      <c r="R62" s="6">
        <f>VLOOKUP($A$7:$A$91,dt!$A$2:$R$78,18,FALSE)</f>
        <v>97</v>
      </c>
      <c r="S62" s="6">
        <f>VLOOKUP($A$7:$A$91,dt!$A$2:$X$78,19,FALSE)</f>
        <v>8104</v>
      </c>
      <c r="T62" s="6">
        <f>VLOOKUP($A$7:$A$91,dt!$A$2:$X$78,20,FALSE)</f>
        <v>196</v>
      </c>
      <c r="U62" s="6">
        <f>VLOOKUP($A$7:$A$91,dt!$A$2:$X$78,21,FALSE)</f>
        <v>18636</v>
      </c>
      <c r="V62" s="6">
        <f>VLOOKUP($A$7:$A$91,dt!$A$2:$X$78,22,FALSE)</f>
        <v>582</v>
      </c>
      <c r="W62" s="6">
        <f>VLOOKUP($A$7:$A$91,dt!$A$2:$X$78,23,FALSE)</f>
        <v>1391</v>
      </c>
      <c r="X62" s="6">
        <f>VLOOKUP($A$7:$A$91,dt!$A$2:$X$78,24,FALSE)</f>
        <v>14</v>
      </c>
    </row>
    <row r="63" spans="1:24" ht="18.75" x14ac:dyDescent="0.2">
      <c r="A63" s="5" t="s">
        <v>61</v>
      </c>
      <c r="B63" s="6">
        <f>VLOOKUP($A$7:$A$91,dt!$A$2:$R$78,2,FALSE)</f>
        <v>36433</v>
      </c>
      <c r="C63" s="6">
        <f>VLOOKUP($A$7:$A$91,dt!$A$2:$R$78,3,FALSE)</f>
        <v>138706</v>
      </c>
      <c r="D63" s="6">
        <f>VLOOKUP($A$7:$A$91,dt!$A$2:$R$78,4,FALSE)</f>
        <v>10464</v>
      </c>
      <c r="E63" s="6">
        <f>VLOOKUP($A$7:$A$91,dt!$A$2:$R$78,5,FALSE)</f>
        <v>3068</v>
      </c>
      <c r="F63" s="6">
        <f>VLOOKUP($A$7:$A$91,dt!$A$2:$R$78,6,FALSE)</f>
        <v>92</v>
      </c>
      <c r="G63" s="6">
        <f>VLOOKUP($A$7:$A$91,dt!$A$2:$R$78,7,FALSE)</f>
        <v>10136</v>
      </c>
      <c r="H63" s="6">
        <f>VLOOKUP($A$7:$A$91,dt!$A$2:$R$78,8,FALSE)</f>
        <v>1028</v>
      </c>
      <c r="I63" s="6">
        <f>VLOOKUP($A$7:$A$91,dt!$A$2:$R$78,9,FALSE)</f>
        <v>76085</v>
      </c>
      <c r="J63" s="6">
        <f>VLOOKUP($A$7:$A$91,dt!$A$2:$R$78,10,FALSE)</f>
        <v>2347</v>
      </c>
      <c r="K63" s="6">
        <f>VLOOKUP($A$7:$A$91,dt!$A$2:$R$78,11,FALSE)</f>
        <v>1166137</v>
      </c>
      <c r="L63" s="6">
        <f>VLOOKUP($A$7:$A$91,dt!$A$2:$R$78,12,FALSE)</f>
        <v>30704</v>
      </c>
      <c r="M63" s="6">
        <f>VLOOKUP($A$7:$A$91,dt!$A$2:$R$78,13,FALSE)</f>
        <v>134327</v>
      </c>
      <c r="N63" s="6">
        <f>VLOOKUP($A$7:$A$91,dt!$A$2:$R$78,14,FALSE)</f>
        <v>120</v>
      </c>
      <c r="O63" s="6">
        <f>VLOOKUP($A$7:$A$91,dt!$A$2:$R$78,15,FALSE)</f>
        <v>130464</v>
      </c>
      <c r="P63" s="6">
        <f>VLOOKUP($A$7:$A$91,dt!$A$2:$R$78,16,FALSE)</f>
        <v>1389</v>
      </c>
      <c r="Q63" s="6">
        <f>VLOOKUP($A$7:$A$91,dt!$A$2:$R$78,17,FALSE)</f>
        <v>2538</v>
      </c>
      <c r="R63" s="6">
        <f>VLOOKUP($A$7:$A$91,dt!$A$2:$R$78,18,FALSE)</f>
        <v>54</v>
      </c>
      <c r="S63" s="6">
        <f>VLOOKUP($A$7:$A$91,dt!$A$2:$X$78,19,FALSE)</f>
        <v>168600</v>
      </c>
      <c r="T63" s="6">
        <f>VLOOKUP($A$7:$A$91,dt!$A$2:$X$78,20,FALSE)</f>
        <v>591</v>
      </c>
      <c r="U63" s="6">
        <f>VLOOKUP($A$7:$A$91,dt!$A$2:$X$78,21,FALSE)</f>
        <v>13756</v>
      </c>
      <c r="V63" s="6">
        <f>VLOOKUP($A$7:$A$91,dt!$A$2:$X$78,22,FALSE)</f>
        <v>377</v>
      </c>
      <c r="W63" s="6">
        <f>VLOOKUP($A$7:$A$91,dt!$A$2:$X$78,23,FALSE)</f>
        <v>1154</v>
      </c>
      <c r="X63" s="6">
        <f>VLOOKUP($A$7:$A$91,dt!$A$2:$X$78,24,FALSE)</f>
        <v>40</v>
      </c>
    </row>
    <row r="64" spans="1:24" ht="18.75" x14ac:dyDescent="0.2">
      <c r="A64" s="5" t="s">
        <v>62</v>
      </c>
      <c r="B64" s="6">
        <f>VLOOKUP($A$7:$A$91,dt!$A$2:$R$78,2,FALSE)</f>
        <v>43677</v>
      </c>
      <c r="C64" s="6">
        <f>VLOOKUP($A$7:$A$91,dt!$A$2:$R$78,3,FALSE)</f>
        <v>63737</v>
      </c>
      <c r="D64" s="6">
        <f>VLOOKUP($A$7:$A$91,dt!$A$2:$R$78,4,FALSE)</f>
        <v>5850</v>
      </c>
      <c r="E64" s="6">
        <f>VLOOKUP($A$7:$A$91,dt!$A$2:$R$78,5,FALSE)</f>
        <v>310</v>
      </c>
      <c r="F64" s="6">
        <f>VLOOKUP($A$7:$A$91,dt!$A$2:$R$78,6,FALSE)</f>
        <v>10</v>
      </c>
      <c r="G64" s="6">
        <f>VLOOKUP($A$7:$A$91,dt!$A$2:$R$78,7,FALSE)</f>
        <v>30705</v>
      </c>
      <c r="H64" s="6">
        <f>VLOOKUP($A$7:$A$91,dt!$A$2:$R$78,8,FALSE)</f>
        <v>3151</v>
      </c>
      <c r="I64" s="6">
        <f>VLOOKUP($A$7:$A$91,dt!$A$2:$R$78,9,FALSE)</f>
        <v>156645</v>
      </c>
      <c r="J64" s="6">
        <f>VLOOKUP($A$7:$A$91,dt!$A$2:$R$78,10,FALSE)</f>
        <v>2973</v>
      </c>
      <c r="K64" s="6">
        <f>VLOOKUP($A$7:$A$91,dt!$A$2:$R$78,11,FALSE)</f>
        <v>2160003</v>
      </c>
      <c r="L64" s="6">
        <f>VLOOKUP($A$7:$A$91,dt!$A$2:$R$78,12,FALSE)</f>
        <v>37651</v>
      </c>
      <c r="M64" s="6">
        <f>VLOOKUP($A$7:$A$91,dt!$A$2:$R$78,13,FALSE)</f>
        <v>1227867</v>
      </c>
      <c r="N64" s="6">
        <f>VLOOKUP($A$7:$A$91,dt!$A$2:$R$78,14,FALSE)</f>
        <v>605</v>
      </c>
      <c r="O64" s="6">
        <f>VLOOKUP($A$7:$A$91,dt!$A$2:$R$78,15,FALSE)</f>
        <v>408473</v>
      </c>
      <c r="P64" s="6">
        <f>VLOOKUP($A$7:$A$91,dt!$A$2:$R$78,16,FALSE)</f>
        <v>2888</v>
      </c>
      <c r="Q64" s="6">
        <f>VLOOKUP($A$7:$A$91,dt!$A$2:$R$78,17,FALSE)</f>
        <v>17450</v>
      </c>
      <c r="R64" s="6">
        <f>VLOOKUP($A$7:$A$91,dt!$A$2:$R$78,18,FALSE)</f>
        <v>190</v>
      </c>
      <c r="S64" s="6">
        <f>VLOOKUP($A$7:$A$91,dt!$A$2:$X$78,19,FALSE)</f>
        <v>751659</v>
      </c>
      <c r="T64" s="6">
        <f>VLOOKUP($A$7:$A$91,dt!$A$2:$X$78,20,FALSE)</f>
        <v>1136</v>
      </c>
      <c r="U64" s="6">
        <f>VLOOKUP($A$7:$A$91,dt!$A$2:$X$78,21,FALSE)</f>
        <v>18401</v>
      </c>
      <c r="V64" s="6">
        <f>VLOOKUP($A$7:$A$91,dt!$A$2:$X$78,22,FALSE)</f>
        <v>507</v>
      </c>
      <c r="W64" s="6">
        <f>VLOOKUP($A$7:$A$91,dt!$A$2:$X$78,23,FALSE)</f>
        <v>1793</v>
      </c>
      <c r="X64" s="6">
        <f>VLOOKUP($A$7:$A$91,dt!$A$2:$X$78,24,FALSE)</f>
        <v>78</v>
      </c>
    </row>
    <row r="65" spans="1:24" ht="18.75" x14ac:dyDescent="0.2">
      <c r="A65" s="5" t="s">
        <v>63</v>
      </c>
      <c r="B65" s="6">
        <f>VLOOKUP($A$7:$A$91,dt!$A$2:$R$78,2,FALSE)</f>
        <v>28461</v>
      </c>
      <c r="C65" s="6">
        <f>VLOOKUP($A$7:$A$91,dt!$A$2:$R$78,3,FALSE)</f>
        <v>18146</v>
      </c>
      <c r="D65" s="6">
        <f>VLOOKUP($A$7:$A$91,dt!$A$2:$R$78,4,FALSE)</f>
        <v>1499</v>
      </c>
      <c r="E65" s="6">
        <f>VLOOKUP($A$7:$A$91,dt!$A$2:$R$78,5,FALSE)</f>
        <v>465</v>
      </c>
      <c r="F65" s="6">
        <f>VLOOKUP($A$7:$A$91,dt!$A$2:$R$78,6,FALSE)</f>
        <v>18</v>
      </c>
      <c r="G65" s="6">
        <f>VLOOKUP($A$7:$A$91,dt!$A$2:$R$78,7,FALSE)</f>
        <v>10173</v>
      </c>
      <c r="H65" s="6">
        <f>VLOOKUP($A$7:$A$91,dt!$A$2:$R$78,8,FALSE)</f>
        <v>804</v>
      </c>
      <c r="I65" s="6">
        <f>VLOOKUP($A$7:$A$91,dt!$A$2:$R$78,9,FALSE)</f>
        <v>56347</v>
      </c>
      <c r="J65" s="6">
        <f>VLOOKUP($A$7:$A$91,dt!$A$2:$R$78,10,FALSE)</f>
        <v>1082</v>
      </c>
      <c r="K65" s="6">
        <f>VLOOKUP($A$7:$A$91,dt!$A$2:$R$78,11,FALSE)</f>
        <v>1537550</v>
      </c>
      <c r="L65" s="6">
        <f>VLOOKUP($A$7:$A$91,dt!$A$2:$R$78,12,FALSE)</f>
        <v>26380</v>
      </c>
      <c r="M65" s="6">
        <f>VLOOKUP($A$7:$A$91,dt!$A$2:$R$78,13,FALSE)</f>
        <v>1959049</v>
      </c>
      <c r="N65" s="6">
        <f>VLOOKUP($A$7:$A$91,dt!$A$2:$R$78,14,FALSE)</f>
        <v>108</v>
      </c>
      <c r="O65" s="6">
        <f>VLOOKUP($A$7:$A$91,dt!$A$2:$R$78,15,FALSE)</f>
        <v>699493</v>
      </c>
      <c r="P65" s="6">
        <f>VLOOKUP($A$7:$A$91,dt!$A$2:$R$78,16,FALSE)</f>
        <v>1997</v>
      </c>
      <c r="Q65" s="6">
        <f>VLOOKUP($A$7:$A$91,dt!$A$2:$R$78,17,FALSE)</f>
        <v>8029</v>
      </c>
      <c r="R65" s="6">
        <f>VLOOKUP($A$7:$A$91,dt!$A$2:$R$78,18,FALSE)</f>
        <v>56</v>
      </c>
      <c r="S65" s="6">
        <f>VLOOKUP($A$7:$A$91,dt!$A$2:$X$78,19,FALSE)</f>
        <v>847839</v>
      </c>
      <c r="T65" s="6">
        <f>VLOOKUP($A$7:$A$91,dt!$A$2:$X$78,20,FALSE)</f>
        <v>1182</v>
      </c>
      <c r="U65" s="6">
        <f>VLOOKUP($A$7:$A$91,dt!$A$2:$X$78,21,FALSE)</f>
        <v>11174</v>
      </c>
      <c r="V65" s="6">
        <f>VLOOKUP($A$7:$A$91,dt!$A$2:$X$78,22,FALSE)</f>
        <v>372</v>
      </c>
      <c r="W65" s="6">
        <f>VLOOKUP($A$7:$A$91,dt!$A$2:$X$78,23,FALSE)</f>
        <v>1405</v>
      </c>
      <c r="X65" s="6">
        <f>VLOOKUP($A$7:$A$91,dt!$A$2:$X$78,24,FALSE)</f>
        <v>44</v>
      </c>
    </row>
    <row r="66" spans="1:24" ht="18.75" x14ac:dyDescent="0.2">
      <c r="A66" s="5" t="s">
        <v>64</v>
      </c>
      <c r="B66" s="6">
        <f>VLOOKUP($A$7:$A$91,dt!$A$2:$R$78,2,FALSE)</f>
        <v>47860</v>
      </c>
      <c r="C66" s="6">
        <f>VLOOKUP($A$7:$A$91,dt!$A$2:$R$78,3,FALSE)</f>
        <v>77189</v>
      </c>
      <c r="D66" s="6">
        <f>VLOOKUP($A$7:$A$91,dt!$A$2:$R$78,4,FALSE)</f>
        <v>5696</v>
      </c>
      <c r="E66" s="6">
        <f>VLOOKUP($A$7:$A$91,dt!$A$2:$R$78,5,FALSE)</f>
        <v>1877</v>
      </c>
      <c r="F66" s="6">
        <f>VLOOKUP($A$7:$A$91,dt!$A$2:$R$78,6,FALSE)</f>
        <v>65</v>
      </c>
      <c r="G66" s="6">
        <f>VLOOKUP($A$7:$A$91,dt!$A$2:$R$78,7,FALSE)</f>
        <v>9166</v>
      </c>
      <c r="H66" s="6">
        <f>VLOOKUP($A$7:$A$91,dt!$A$2:$R$78,8,FALSE)</f>
        <v>997</v>
      </c>
      <c r="I66" s="6">
        <f>VLOOKUP($A$7:$A$91,dt!$A$2:$R$78,9,FALSE)</f>
        <v>133434</v>
      </c>
      <c r="J66" s="6">
        <f>VLOOKUP($A$7:$A$91,dt!$A$2:$R$78,10,FALSE)</f>
        <v>893</v>
      </c>
      <c r="K66" s="6">
        <f>VLOOKUP($A$7:$A$91,dt!$A$2:$R$78,11,FALSE)</f>
        <v>2154382</v>
      </c>
      <c r="L66" s="6">
        <f>VLOOKUP($A$7:$A$91,dt!$A$2:$R$78,12,FALSE)</f>
        <v>44491</v>
      </c>
      <c r="M66" s="6">
        <f>VLOOKUP($A$7:$A$91,dt!$A$2:$R$78,13,FALSE)</f>
        <v>5868892</v>
      </c>
      <c r="N66" s="6">
        <f>VLOOKUP($A$7:$A$91,dt!$A$2:$R$78,14,FALSE)</f>
        <v>197</v>
      </c>
      <c r="O66" s="6">
        <f>VLOOKUP($A$7:$A$91,dt!$A$2:$R$78,15,FALSE)</f>
        <v>328199</v>
      </c>
      <c r="P66" s="6">
        <f>VLOOKUP($A$7:$A$91,dt!$A$2:$R$78,16,FALSE)</f>
        <v>1037</v>
      </c>
      <c r="Q66" s="6">
        <f>VLOOKUP($A$7:$A$91,dt!$A$2:$R$78,17,FALSE)</f>
        <v>747672</v>
      </c>
      <c r="R66" s="6">
        <f>VLOOKUP($A$7:$A$91,dt!$A$2:$R$78,18,FALSE)</f>
        <v>199</v>
      </c>
      <c r="S66" s="6">
        <f>VLOOKUP($A$7:$A$91,dt!$A$2:$X$78,19,FALSE)</f>
        <v>68705</v>
      </c>
      <c r="T66" s="6">
        <f>VLOOKUP($A$7:$A$91,dt!$A$2:$X$78,20,FALSE)</f>
        <v>369</v>
      </c>
      <c r="U66" s="6">
        <f>VLOOKUP($A$7:$A$91,dt!$A$2:$X$78,21,FALSE)</f>
        <v>49863</v>
      </c>
      <c r="V66" s="6">
        <f>VLOOKUP($A$7:$A$91,dt!$A$2:$X$78,22,FALSE)</f>
        <v>1370</v>
      </c>
      <c r="W66" s="6">
        <f>VLOOKUP($A$7:$A$91,dt!$A$2:$X$78,23,FALSE)</f>
        <v>6365</v>
      </c>
      <c r="X66" s="6">
        <f>VLOOKUP($A$7:$A$91,dt!$A$2:$X$78,24,FALSE)</f>
        <v>172</v>
      </c>
    </row>
    <row r="67" spans="1:24" ht="18.75" x14ac:dyDescent="0.2">
      <c r="A67" s="9" t="s">
        <v>7</v>
      </c>
      <c r="B67" s="8">
        <f>SUM(B68:B75)</f>
        <v>158631</v>
      </c>
      <c r="C67" s="8">
        <f t="shared" ref="C67:X67" si="28">SUM(C68:C75)</f>
        <v>1191396</v>
      </c>
      <c r="D67" s="8">
        <f t="shared" si="28"/>
        <v>65835</v>
      </c>
      <c r="E67" s="8">
        <f t="shared" si="28"/>
        <v>153494</v>
      </c>
      <c r="F67" s="8">
        <f t="shared" si="28"/>
        <v>5368</v>
      </c>
      <c r="G67" s="8">
        <f t="shared" si="28"/>
        <v>21306</v>
      </c>
      <c r="H67" s="8">
        <f t="shared" si="28"/>
        <v>1967</v>
      </c>
      <c r="I67" s="8">
        <f t="shared" si="28"/>
        <v>3109002</v>
      </c>
      <c r="J67" s="8">
        <f t="shared" si="28"/>
        <v>6966</v>
      </c>
      <c r="K67" s="8">
        <f t="shared" ref="K67:L67" si="29">SUM(K68:K75)</f>
        <v>4542555</v>
      </c>
      <c r="L67" s="8">
        <f t="shared" si="29"/>
        <v>104629</v>
      </c>
      <c r="M67" s="8">
        <f t="shared" ref="M67:N67" si="30">SUM(M68:M75)</f>
        <v>68988127</v>
      </c>
      <c r="N67" s="8">
        <f t="shared" si="30"/>
        <v>1934</v>
      </c>
      <c r="O67" s="8">
        <f t="shared" si="28"/>
        <v>7835064</v>
      </c>
      <c r="P67" s="8">
        <f t="shared" si="28"/>
        <v>6174</v>
      </c>
      <c r="Q67" s="8">
        <f t="shared" si="28"/>
        <v>2051334</v>
      </c>
      <c r="R67" s="8">
        <f t="shared" si="28"/>
        <v>1200</v>
      </c>
      <c r="S67" s="8">
        <f t="shared" ref="S67:T67" si="31">SUM(S68:S75)</f>
        <v>5023970</v>
      </c>
      <c r="T67" s="8">
        <f t="shared" si="31"/>
        <v>5056</v>
      </c>
      <c r="U67" s="8">
        <f t="shared" si="28"/>
        <v>317453</v>
      </c>
      <c r="V67" s="8">
        <f t="shared" si="28"/>
        <v>8317</v>
      </c>
      <c r="W67" s="8">
        <f t="shared" si="28"/>
        <v>46817</v>
      </c>
      <c r="X67" s="8">
        <f t="shared" si="28"/>
        <v>824</v>
      </c>
    </row>
    <row r="68" spans="1:24" ht="18.75" x14ac:dyDescent="0.2">
      <c r="A68" s="5" t="s">
        <v>65</v>
      </c>
      <c r="B68" s="6">
        <f>VLOOKUP($A$7:$A$91,dt!$A$2:$R$78,2,FALSE)</f>
        <v>24193</v>
      </c>
      <c r="C68" s="6">
        <f>VLOOKUP($A$7:$A$91,dt!$A$2:$R$78,3,FALSE)</f>
        <v>116505</v>
      </c>
      <c r="D68" s="6">
        <f>VLOOKUP($A$7:$A$91,dt!$A$2:$R$78,4,FALSE)</f>
        <v>9344</v>
      </c>
      <c r="E68" s="6">
        <f>VLOOKUP($A$7:$A$91,dt!$A$2:$R$78,5,FALSE)</f>
        <v>47287</v>
      </c>
      <c r="F68" s="6">
        <f>VLOOKUP($A$7:$A$91,dt!$A$2:$R$78,6,FALSE)</f>
        <v>2199</v>
      </c>
      <c r="G68" s="6">
        <f>VLOOKUP($A$7:$A$91,dt!$A$2:$R$78,7,FALSE)</f>
        <v>1034</v>
      </c>
      <c r="H68" s="6">
        <f>VLOOKUP($A$7:$A$91,dt!$A$2:$R$78,8,FALSE)</f>
        <v>101</v>
      </c>
      <c r="I68" s="6">
        <f>VLOOKUP($A$7:$A$91,dt!$A$2:$R$78,9,FALSE)</f>
        <v>1511344</v>
      </c>
      <c r="J68" s="6">
        <f>VLOOKUP($A$7:$A$91,dt!$A$2:$R$78,10,FALSE)</f>
        <v>733</v>
      </c>
      <c r="K68" s="6">
        <f>VLOOKUP($A$7:$A$91,dt!$A$2:$R$78,11,FALSE)</f>
        <v>692632</v>
      </c>
      <c r="L68" s="6">
        <f>VLOOKUP($A$7:$A$91,dt!$A$2:$R$78,12,FALSE)</f>
        <v>16359</v>
      </c>
      <c r="M68" s="6">
        <f>VLOOKUP($A$7:$A$91,dt!$A$2:$R$78,13,FALSE)</f>
        <v>11550936</v>
      </c>
      <c r="N68" s="6">
        <f>VLOOKUP($A$7:$A$91,dt!$A$2:$R$78,14,FALSE)</f>
        <v>415</v>
      </c>
      <c r="O68" s="6">
        <f>VLOOKUP($A$7:$A$91,dt!$A$2:$R$78,15,FALSE)</f>
        <v>899794</v>
      </c>
      <c r="P68" s="6">
        <f>VLOOKUP($A$7:$A$91,dt!$A$2:$R$78,16,FALSE)</f>
        <v>840</v>
      </c>
      <c r="Q68" s="6">
        <f>VLOOKUP($A$7:$A$91,dt!$A$2:$R$78,17,FALSE)</f>
        <v>370725</v>
      </c>
      <c r="R68" s="6">
        <f>VLOOKUP($A$7:$A$91,dt!$A$2:$R$78,18,FALSE)</f>
        <v>119</v>
      </c>
      <c r="S68" s="6">
        <f>VLOOKUP($A$7:$A$91,dt!$A$2:$X$78,19,FALSE)</f>
        <v>124382</v>
      </c>
      <c r="T68" s="6">
        <f>VLOOKUP($A$7:$A$91,dt!$A$2:$X$78,20,FALSE)</f>
        <v>574</v>
      </c>
      <c r="U68" s="6">
        <f>VLOOKUP($A$7:$A$91,dt!$A$2:$X$78,21,FALSE)</f>
        <v>23003</v>
      </c>
      <c r="V68" s="6">
        <f>VLOOKUP($A$7:$A$91,dt!$A$2:$X$78,22,FALSE)</f>
        <v>778</v>
      </c>
      <c r="W68" s="6">
        <f>VLOOKUP($A$7:$A$91,dt!$A$2:$X$78,23,FALSE)</f>
        <v>1617</v>
      </c>
      <c r="X68" s="6">
        <f>VLOOKUP($A$7:$A$91,dt!$A$2:$X$78,24,FALSE)</f>
        <v>66</v>
      </c>
    </row>
    <row r="69" spans="1:24" ht="18.75" x14ac:dyDescent="0.2">
      <c r="A69" s="5" t="s">
        <v>66</v>
      </c>
      <c r="B69" s="6">
        <f>VLOOKUP($A$7:$A$91,dt!$A$2:$R$78,2,FALSE)</f>
        <v>36253</v>
      </c>
      <c r="C69" s="6">
        <f>VLOOKUP($A$7:$A$91,dt!$A$2:$R$78,3,FALSE)</f>
        <v>354687</v>
      </c>
      <c r="D69" s="6">
        <f>VLOOKUP($A$7:$A$91,dt!$A$2:$R$78,4,FALSE)</f>
        <v>14623</v>
      </c>
      <c r="E69" s="6">
        <f>VLOOKUP($A$7:$A$91,dt!$A$2:$R$78,5,FALSE)</f>
        <v>32536</v>
      </c>
      <c r="F69" s="6">
        <f>VLOOKUP($A$7:$A$91,dt!$A$2:$R$78,6,FALSE)</f>
        <v>1147</v>
      </c>
      <c r="G69" s="6">
        <f>VLOOKUP($A$7:$A$91,dt!$A$2:$R$78,7,FALSE)</f>
        <v>12512</v>
      </c>
      <c r="H69" s="6">
        <f>VLOOKUP($A$7:$A$91,dt!$A$2:$R$78,8,FALSE)</f>
        <v>981</v>
      </c>
      <c r="I69" s="6">
        <f>VLOOKUP($A$7:$A$91,dt!$A$2:$R$78,9,FALSE)</f>
        <v>760558</v>
      </c>
      <c r="J69" s="6">
        <f>VLOOKUP($A$7:$A$91,dt!$A$2:$R$78,10,FALSE)</f>
        <v>1632</v>
      </c>
      <c r="K69" s="6">
        <f>VLOOKUP($A$7:$A$91,dt!$A$2:$R$78,11,FALSE)</f>
        <v>989517</v>
      </c>
      <c r="L69" s="6">
        <f>VLOOKUP($A$7:$A$91,dt!$A$2:$R$78,12,FALSE)</f>
        <v>24079</v>
      </c>
      <c r="M69" s="6">
        <f>VLOOKUP($A$7:$A$91,dt!$A$2:$R$78,13,FALSE)</f>
        <v>35480349</v>
      </c>
      <c r="N69" s="6">
        <f>VLOOKUP($A$7:$A$91,dt!$A$2:$R$78,14,FALSE)</f>
        <v>583</v>
      </c>
      <c r="O69" s="6">
        <f>VLOOKUP($A$7:$A$91,dt!$A$2:$R$78,15,FALSE)</f>
        <v>483043</v>
      </c>
      <c r="P69" s="6">
        <f>VLOOKUP($A$7:$A$91,dt!$A$2:$R$78,16,FALSE)</f>
        <v>979</v>
      </c>
      <c r="Q69" s="6">
        <f>VLOOKUP($A$7:$A$91,dt!$A$2:$R$78,17,FALSE)</f>
        <v>417491</v>
      </c>
      <c r="R69" s="6">
        <f>VLOOKUP($A$7:$A$91,dt!$A$2:$R$78,18,FALSE)</f>
        <v>266</v>
      </c>
      <c r="S69" s="6">
        <f>VLOOKUP($A$7:$A$91,dt!$A$2:$X$78,19,FALSE)</f>
        <v>275819</v>
      </c>
      <c r="T69" s="6">
        <f>VLOOKUP($A$7:$A$91,dt!$A$2:$X$78,20,FALSE)</f>
        <v>654</v>
      </c>
      <c r="U69" s="6">
        <f>VLOOKUP($A$7:$A$91,dt!$A$2:$X$78,21,FALSE)</f>
        <v>134100</v>
      </c>
      <c r="V69" s="6">
        <f>VLOOKUP($A$7:$A$91,dt!$A$2:$X$78,22,FALSE)</f>
        <v>3458</v>
      </c>
      <c r="W69" s="6">
        <f>VLOOKUP($A$7:$A$91,dt!$A$2:$X$78,23,FALSE)</f>
        <v>32393</v>
      </c>
      <c r="X69" s="6">
        <f>VLOOKUP($A$7:$A$91,dt!$A$2:$X$78,24,FALSE)</f>
        <v>438</v>
      </c>
    </row>
    <row r="70" spans="1:24" ht="18.75" x14ac:dyDescent="0.2">
      <c r="A70" s="5" t="s">
        <v>67</v>
      </c>
      <c r="B70" s="6">
        <f>VLOOKUP($A$7:$A$91,dt!$A$2:$R$78,2,FALSE)</f>
        <v>33683</v>
      </c>
      <c r="C70" s="6">
        <f>VLOOKUP($A$7:$A$91,dt!$A$2:$R$78,3,FALSE)</f>
        <v>219766</v>
      </c>
      <c r="D70" s="6">
        <f>VLOOKUP($A$7:$A$91,dt!$A$2:$R$78,4,FALSE)</f>
        <v>8916</v>
      </c>
      <c r="E70" s="6">
        <f>VLOOKUP($A$7:$A$91,dt!$A$2:$R$78,5,FALSE)</f>
        <v>1510</v>
      </c>
      <c r="F70" s="6">
        <f>VLOOKUP($A$7:$A$91,dt!$A$2:$R$78,6,FALSE)</f>
        <v>23</v>
      </c>
      <c r="G70" s="6">
        <f>VLOOKUP($A$7:$A$91,dt!$A$2:$R$78,7,FALSE)</f>
        <v>5462</v>
      </c>
      <c r="H70" s="6">
        <f>VLOOKUP($A$7:$A$91,dt!$A$2:$R$78,8,FALSE)</f>
        <v>557</v>
      </c>
      <c r="I70" s="6">
        <f>VLOOKUP($A$7:$A$91,dt!$A$2:$R$78,9,FALSE)</f>
        <v>515254</v>
      </c>
      <c r="J70" s="6">
        <f>VLOOKUP($A$7:$A$91,dt!$A$2:$R$78,10,FALSE)</f>
        <v>1742</v>
      </c>
      <c r="K70" s="6">
        <f>VLOOKUP($A$7:$A$91,dt!$A$2:$R$78,11,FALSE)</f>
        <v>1205671</v>
      </c>
      <c r="L70" s="6">
        <f>VLOOKUP($A$7:$A$91,dt!$A$2:$R$78,12,FALSE)</f>
        <v>25136</v>
      </c>
      <c r="M70" s="6">
        <f>VLOOKUP($A$7:$A$91,dt!$A$2:$R$78,13,FALSE)</f>
        <v>13565813</v>
      </c>
      <c r="N70" s="6">
        <f>VLOOKUP($A$7:$A$91,dt!$A$2:$R$78,14,FALSE)</f>
        <v>347</v>
      </c>
      <c r="O70" s="6">
        <f>VLOOKUP($A$7:$A$91,dt!$A$2:$R$78,15,FALSE)</f>
        <v>3195992</v>
      </c>
      <c r="P70" s="6">
        <f>VLOOKUP($A$7:$A$91,dt!$A$2:$R$78,16,FALSE)</f>
        <v>1202</v>
      </c>
      <c r="Q70" s="6">
        <f>VLOOKUP($A$7:$A$91,dt!$A$2:$R$78,17,FALSE)</f>
        <v>166139</v>
      </c>
      <c r="R70" s="6">
        <f>VLOOKUP($A$7:$A$91,dt!$A$2:$R$78,18,FALSE)</f>
        <v>306</v>
      </c>
      <c r="S70" s="6">
        <f>VLOOKUP($A$7:$A$91,dt!$A$2:$X$78,19,FALSE)</f>
        <v>3252930</v>
      </c>
      <c r="T70" s="6">
        <f>VLOOKUP($A$7:$A$91,dt!$A$2:$X$78,20,FALSE)</f>
        <v>1874</v>
      </c>
      <c r="U70" s="6">
        <f>VLOOKUP($A$7:$A$91,dt!$A$2:$X$78,21,FALSE)</f>
        <v>58303</v>
      </c>
      <c r="V70" s="6">
        <f>VLOOKUP($A$7:$A$91,dt!$A$2:$X$78,22,FALSE)</f>
        <v>1700</v>
      </c>
      <c r="W70" s="6">
        <f>VLOOKUP($A$7:$A$91,dt!$A$2:$X$78,23,FALSE)</f>
        <v>6585</v>
      </c>
      <c r="X70" s="6">
        <f>VLOOKUP($A$7:$A$91,dt!$A$2:$X$78,24,FALSE)</f>
        <v>173</v>
      </c>
    </row>
    <row r="71" spans="1:24" ht="18.75" x14ac:dyDescent="0.2">
      <c r="A71" s="5" t="s">
        <v>68</v>
      </c>
      <c r="B71" s="6">
        <f>VLOOKUP($A$7:$A$91,dt!$A$2:$R$78,2,FALSE)</f>
        <v>14084</v>
      </c>
      <c r="C71" s="6">
        <f>VLOOKUP($A$7:$A$91,dt!$A$2:$R$78,3,FALSE)</f>
        <v>45891</v>
      </c>
      <c r="D71" s="6">
        <f>VLOOKUP($A$7:$A$91,dt!$A$2:$R$78,4,FALSE)</f>
        <v>2361</v>
      </c>
      <c r="E71" s="6">
        <f>VLOOKUP($A$7:$A$91,dt!$A$2:$R$78,5,FALSE)</f>
        <v>24482</v>
      </c>
      <c r="F71" s="6">
        <f>VLOOKUP($A$7:$A$91,dt!$A$2:$R$78,6,FALSE)</f>
        <v>770</v>
      </c>
      <c r="G71" s="6">
        <f>VLOOKUP($A$7:$A$91,dt!$A$2:$R$78,7,FALSE)</f>
        <v>430</v>
      </c>
      <c r="H71" s="6">
        <f>VLOOKUP($A$7:$A$91,dt!$A$2:$R$78,8,FALSE)</f>
        <v>50</v>
      </c>
      <c r="I71" s="6">
        <f>VLOOKUP($A$7:$A$91,dt!$A$2:$R$78,9,FALSE)</f>
        <v>65365</v>
      </c>
      <c r="J71" s="6">
        <f>VLOOKUP($A$7:$A$91,dt!$A$2:$R$78,10,FALSE)</f>
        <v>72</v>
      </c>
      <c r="K71" s="6">
        <f>VLOOKUP($A$7:$A$91,dt!$A$2:$R$78,11,FALSE)</f>
        <v>629853</v>
      </c>
      <c r="L71" s="6">
        <f>VLOOKUP($A$7:$A$91,dt!$A$2:$R$78,12,FALSE)</f>
        <v>11166</v>
      </c>
      <c r="M71" s="6">
        <f>VLOOKUP($A$7:$A$91,dt!$A$2:$R$78,13,FALSE)</f>
        <v>4427270</v>
      </c>
      <c r="N71" s="6">
        <f>VLOOKUP($A$7:$A$91,dt!$A$2:$R$78,14,FALSE)</f>
        <v>178</v>
      </c>
      <c r="O71" s="6">
        <f>VLOOKUP($A$7:$A$91,dt!$A$2:$R$78,15,FALSE)</f>
        <v>2744972</v>
      </c>
      <c r="P71" s="6">
        <f>VLOOKUP($A$7:$A$91,dt!$A$2:$R$78,16,FALSE)</f>
        <v>565</v>
      </c>
      <c r="Q71" s="6">
        <f>VLOOKUP($A$7:$A$91,dt!$A$2:$R$78,17,FALSE)</f>
        <v>1024834</v>
      </c>
      <c r="R71" s="6">
        <f>VLOOKUP($A$7:$A$91,dt!$A$2:$R$78,18,FALSE)</f>
        <v>218</v>
      </c>
      <c r="S71" s="6">
        <f>VLOOKUP($A$7:$A$91,dt!$A$2:$X$78,19,FALSE)</f>
        <v>897911</v>
      </c>
      <c r="T71" s="6">
        <f>VLOOKUP($A$7:$A$91,dt!$A$2:$X$78,20,FALSE)</f>
        <v>647</v>
      </c>
      <c r="U71" s="6">
        <f>VLOOKUP($A$7:$A$91,dt!$A$2:$X$78,21,FALSE)</f>
        <v>13978</v>
      </c>
      <c r="V71" s="6">
        <f>VLOOKUP($A$7:$A$91,dt!$A$2:$X$78,22,FALSE)</f>
        <v>323</v>
      </c>
      <c r="W71" s="6">
        <f>VLOOKUP($A$7:$A$91,dt!$A$2:$X$78,23,FALSE)</f>
        <v>2809</v>
      </c>
      <c r="X71" s="6">
        <f>VLOOKUP($A$7:$A$91,dt!$A$2:$X$78,24,FALSE)</f>
        <v>65</v>
      </c>
    </row>
    <row r="72" spans="1:24" ht="18.75" x14ac:dyDescent="0.2">
      <c r="A72" s="5" t="s">
        <v>69</v>
      </c>
      <c r="B72" s="6">
        <f>VLOOKUP($A$7:$A$91,dt!$A$2:$R$78,2,FALSE)</f>
        <v>2873</v>
      </c>
      <c r="C72" s="6">
        <f>VLOOKUP($A$7:$A$91,dt!$A$2:$R$78,3,FALSE)</f>
        <v>998</v>
      </c>
      <c r="D72" s="6">
        <f>VLOOKUP($A$7:$A$91,dt!$A$2:$R$78,4,FALSE)</f>
        <v>71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61</v>
      </c>
      <c r="H72" s="6">
        <f>VLOOKUP($A$7:$A$91,dt!$A$2:$R$78,8,FALSE)</f>
        <v>10</v>
      </c>
      <c r="I72" s="6">
        <f>VLOOKUP($A$7:$A$91,dt!$A$2:$R$78,9,FALSE)</f>
        <v>16</v>
      </c>
      <c r="J72" s="6">
        <f>VLOOKUP($A$7:$A$91,dt!$A$2:$R$78,10,FALSE)</f>
        <v>1</v>
      </c>
      <c r="K72" s="6">
        <f>VLOOKUP($A$7:$A$91,dt!$A$2:$R$78,11,FALSE)</f>
        <v>65205</v>
      </c>
      <c r="L72" s="6">
        <f>VLOOKUP($A$7:$A$91,dt!$A$2:$R$78,12,FALSE)</f>
        <v>2247</v>
      </c>
      <c r="M72" s="6">
        <f>VLOOKUP($A$7:$A$91,dt!$A$2:$R$78,13,FALSE)</f>
        <v>30086</v>
      </c>
      <c r="N72" s="6">
        <f>VLOOKUP($A$7:$A$91,dt!$A$2:$R$78,14,FALSE)</f>
        <v>9</v>
      </c>
      <c r="O72" s="6">
        <f>VLOOKUP($A$7:$A$91,dt!$A$2:$R$78,15,FALSE)</f>
        <v>52910</v>
      </c>
      <c r="P72" s="6">
        <f>VLOOKUP($A$7:$A$91,dt!$A$2:$R$78,16,FALSE)</f>
        <v>401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7351</v>
      </c>
      <c r="T72" s="6">
        <f>VLOOKUP($A$7:$A$91,dt!$A$2:$X$78,20,FALSE)</f>
        <v>145</v>
      </c>
      <c r="U72" s="6">
        <f>VLOOKUP($A$7:$A$91,dt!$A$2:$X$78,21,FALSE)</f>
        <v>498</v>
      </c>
      <c r="V72" s="6">
        <f>VLOOKUP($A$7:$A$91,dt!$A$2:$X$78,22,FALSE)</f>
        <v>25</v>
      </c>
      <c r="W72" s="6">
        <f>VLOOKUP($A$7:$A$91,dt!$A$2:$X$78,23,FALSE)</f>
        <v>3</v>
      </c>
      <c r="X72" s="6">
        <f>VLOOKUP($A$7:$A$91,dt!$A$2:$X$78,24,FALSE)</f>
        <v>1</v>
      </c>
    </row>
    <row r="73" spans="1:24" ht="18.75" x14ac:dyDescent="0.2">
      <c r="A73" s="5" t="s">
        <v>70</v>
      </c>
      <c r="B73" s="6">
        <f>VLOOKUP($A$7:$A$91,dt!$A$2:$R$78,2,FALSE)</f>
        <v>2189</v>
      </c>
      <c r="C73" s="6">
        <f>VLOOKUP($A$7:$A$91,dt!$A$2:$R$78,3,FALSE)</f>
        <v>1227</v>
      </c>
      <c r="D73" s="6">
        <f>VLOOKUP($A$7:$A$91,dt!$A$2:$R$78,4,FALSE)</f>
        <v>115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12</v>
      </c>
      <c r="H73" s="6">
        <f>VLOOKUP($A$7:$A$91,dt!$A$2:$R$78,8,FALSE)</f>
        <v>4</v>
      </c>
      <c r="I73" s="6">
        <f>VLOOKUP($A$7:$A$91,dt!$A$2:$R$78,9,FALSE)</f>
        <v>563</v>
      </c>
      <c r="J73" s="6">
        <f>VLOOKUP($A$7:$A$91,dt!$A$2:$R$78,10,FALSE)</f>
        <v>5</v>
      </c>
      <c r="K73" s="6">
        <f>VLOOKUP($A$7:$A$91,dt!$A$2:$R$78,11,FALSE)</f>
        <v>31081</v>
      </c>
      <c r="L73" s="6">
        <f>VLOOKUP($A$7:$A$91,dt!$A$2:$R$78,12,FALSE)</f>
        <v>1685</v>
      </c>
      <c r="M73" s="6">
        <f>VLOOKUP($A$7:$A$91,dt!$A$2:$R$78,13,FALSE)</f>
        <v>169</v>
      </c>
      <c r="N73" s="6">
        <f>VLOOKUP($A$7:$A$91,dt!$A$2:$R$78,14,FALSE)</f>
        <v>15</v>
      </c>
      <c r="O73" s="6">
        <f>VLOOKUP($A$7:$A$91,dt!$A$2:$R$78,15,FALSE)</f>
        <v>39285</v>
      </c>
      <c r="P73" s="6">
        <f>VLOOKUP($A$7:$A$91,dt!$A$2:$R$78,16,FALSE)</f>
        <v>351</v>
      </c>
      <c r="Q73" s="6">
        <f>VLOOKUP($A$7:$A$91,dt!$A$2:$R$78,17,FALSE)</f>
        <v>163</v>
      </c>
      <c r="R73" s="6">
        <f>VLOOKUP($A$7:$A$91,dt!$A$2:$R$78,18,FALSE)</f>
        <v>17</v>
      </c>
      <c r="S73" s="6">
        <f>VLOOKUP($A$7:$A$91,dt!$A$2:$X$78,19,FALSE)</f>
        <v>3894</v>
      </c>
      <c r="T73" s="6">
        <f>VLOOKUP($A$7:$A$91,dt!$A$2:$X$78,20,FALSE)</f>
        <v>190</v>
      </c>
      <c r="U73" s="6">
        <f>VLOOKUP($A$7:$A$91,dt!$A$2:$X$78,21,FALSE)</f>
        <v>251</v>
      </c>
      <c r="V73" s="6">
        <f>VLOOKUP($A$7:$A$91,dt!$A$2:$X$78,22,FALSE)</f>
        <v>14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18.75" x14ac:dyDescent="0.2">
      <c r="A74" s="5" t="s">
        <v>71</v>
      </c>
      <c r="B74" s="6">
        <f>VLOOKUP($A$7:$A$91,dt!$A$2:$R$78,2,FALSE)</f>
        <v>20043</v>
      </c>
      <c r="C74" s="6">
        <f>VLOOKUP($A$7:$A$91,dt!$A$2:$R$78,3,FALSE)</f>
        <v>248164</v>
      </c>
      <c r="D74" s="6">
        <f>VLOOKUP($A$7:$A$91,dt!$A$2:$R$78,4,FALSE)</f>
        <v>14603</v>
      </c>
      <c r="E74" s="6">
        <f>VLOOKUP($A$7:$A$91,dt!$A$2:$R$78,5,FALSE)</f>
        <v>14841</v>
      </c>
      <c r="F74" s="6">
        <f>VLOOKUP($A$7:$A$91,dt!$A$2:$R$78,6,FALSE)</f>
        <v>429</v>
      </c>
      <c r="G74" s="6">
        <f>VLOOKUP($A$7:$A$91,dt!$A$2:$R$78,7,FALSE)</f>
        <v>870</v>
      </c>
      <c r="H74" s="6">
        <f>VLOOKUP($A$7:$A$91,dt!$A$2:$R$78,8,FALSE)</f>
        <v>131</v>
      </c>
      <c r="I74" s="6">
        <f>VLOOKUP($A$7:$A$91,dt!$A$2:$R$78,9,FALSE)</f>
        <v>129149</v>
      </c>
      <c r="J74" s="6">
        <f>VLOOKUP($A$7:$A$91,dt!$A$2:$R$78,10,FALSE)</f>
        <v>1150</v>
      </c>
      <c r="K74" s="6">
        <f>VLOOKUP($A$7:$A$91,dt!$A$2:$R$78,11,FALSE)</f>
        <v>416269</v>
      </c>
      <c r="L74" s="6">
        <f>VLOOKUP($A$7:$A$91,dt!$A$2:$R$78,12,FALSE)</f>
        <v>10114</v>
      </c>
      <c r="M74" s="6">
        <f>VLOOKUP($A$7:$A$91,dt!$A$2:$R$78,13,FALSE)</f>
        <v>2450046</v>
      </c>
      <c r="N74" s="6">
        <f>VLOOKUP($A$7:$A$91,dt!$A$2:$R$78,14,FALSE)</f>
        <v>232</v>
      </c>
      <c r="O74" s="6">
        <f>VLOOKUP($A$7:$A$91,dt!$A$2:$R$78,15,FALSE)</f>
        <v>260552</v>
      </c>
      <c r="P74" s="6">
        <f>VLOOKUP($A$7:$A$91,dt!$A$2:$R$78,16,FALSE)</f>
        <v>848</v>
      </c>
      <c r="Q74" s="6">
        <f>VLOOKUP($A$7:$A$91,dt!$A$2:$R$78,17,FALSE)</f>
        <v>68213</v>
      </c>
      <c r="R74" s="6">
        <f>VLOOKUP($A$7:$A$91,dt!$A$2:$R$78,18,FALSE)</f>
        <v>163</v>
      </c>
      <c r="S74" s="6">
        <f>VLOOKUP($A$7:$A$91,dt!$A$2:$X$78,19,FALSE)</f>
        <v>409143</v>
      </c>
      <c r="T74" s="6">
        <f>VLOOKUP($A$7:$A$91,dt!$A$2:$X$78,20,FALSE)</f>
        <v>565</v>
      </c>
      <c r="U74" s="6">
        <f>VLOOKUP($A$7:$A$91,dt!$A$2:$X$78,21,FALSE)</f>
        <v>39290</v>
      </c>
      <c r="V74" s="6">
        <f>VLOOKUP($A$7:$A$91,dt!$A$2:$X$78,22,FALSE)</f>
        <v>854</v>
      </c>
      <c r="W74" s="6">
        <f>VLOOKUP($A$7:$A$91,dt!$A$2:$X$78,23,FALSE)</f>
        <v>1270</v>
      </c>
      <c r="X74" s="6">
        <f>VLOOKUP($A$7:$A$91,dt!$A$2:$X$78,24,FALSE)</f>
        <v>39</v>
      </c>
    </row>
    <row r="75" spans="1:24" ht="18.75" x14ac:dyDescent="0.2">
      <c r="A75" s="5" t="s">
        <v>72</v>
      </c>
      <c r="B75" s="6">
        <f>VLOOKUP($A$7:$A$91,dt!$A$2:$R$78,2,FALSE)</f>
        <v>25313</v>
      </c>
      <c r="C75" s="6">
        <f>VLOOKUP($A$7:$A$91,dt!$A$2:$R$78,3,FALSE)</f>
        <v>204158</v>
      </c>
      <c r="D75" s="6">
        <f>VLOOKUP($A$7:$A$91,dt!$A$2:$R$78,4,FALSE)</f>
        <v>15802</v>
      </c>
      <c r="E75" s="6">
        <f>VLOOKUP($A$7:$A$91,dt!$A$2:$R$78,5,FALSE)</f>
        <v>32838</v>
      </c>
      <c r="F75" s="6">
        <f>VLOOKUP($A$7:$A$91,dt!$A$2:$R$78,6,FALSE)</f>
        <v>800</v>
      </c>
      <c r="G75" s="6">
        <f>VLOOKUP($A$7:$A$91,dt!$A$2:$R$78,7,FALSE)</f>
        <v>925</v>
      </c>
      <c r="H75" s="6">
        <f>VLOOKUP($A$7:$A$91,dt!$A$2:$R$78,8,FALSE)</f>
        <v>133</v>
      </c>
      <c r="I75" s="6">
        <f>VLOOKUP($A$7:$A$91,dt!$A$2:$R$78,9,FALSE)</f>
        <v>126753</v>
      </c>
      <c r="J75" s="6">
        <f>VLOOKUP($A$7:$A$91,dt!$A$2:$R$78,10,FALSE)</f>
        <v>1631</v>
      </c>
      <c r="K75" s="6">
        <f>VLOOKUP($A$7:$A$91,dt!$A$2:$R$78,11,FALSE)</f>
        <v>512327</v>
      </c>
      <c r="L75" s="6">
        <f>VLOOKUP($A$7:$A$91,dt!$A$2:$R$78,12,FALSE)</f>
        <v>13843</v>
      </c>
      <c r="M75" s="6">
        <f>VLOOKUP($A$7:$A$91,dt!$A$2:$R$78,13,FALSE)</f>
        <v>1483458</v>
      </c>
      <c r="N75" s="6">
        <f>VLOOKUP($A$7:$A$91,dt!$A$2:$R$78,14,FALSE)</f>
        <v>155</v>
      </c>
      <c r="O75" s="6">
        <f>VLOOKUP($A$7:$A$91,dt!$A$2:$R$78,15,FALSE)</f>
        <v>158516</v>
      </c>
      <c r="P75" s="6">
        <f>VLOOKUP($A$7:$A$91,dt!$A$2:$R$78,16,FALSE)</f>
        <v>988</v>
      </c>
      <c r="Q75" s="6">
        <f>VLOOKUP($A$7:$A$91,dt!$A$2:$R$78,17,FALSE)</f>
        <v>3583</v>
      </c>
      <c r="R75" s="6">
        <f>VLOOKUP($A$7:$A$91,dt!$A$2:$R$78,18,FALSE)</f>
        <v>104</v>
      </c>
      <c r="S75" s="6">
        <f>VLOOKUP($A$7:$A$91,dt!$A$2:$X$78,19,FALSE)</f>
        <v>52540</v>
      </c>
      <c r="T75" s="6">
        <f>VLOOKUP($A$7:$A$91,dt!$A$2:$X$78,20,FALSE)</f>
        <v>407</v>
      </c>
      <c r="U75" s="6">
        <f>VLOOKUP($A$7:$A$91,dt!$A$2:$X$78,21,FALSE)</f>
        <v>48030</v>
      </c>
      <c r="V75" s="6">
        <f>VLOOKUP($A$7:$A$91,dt!$A$2:$X$78,22,FALSE)</f>
        <v>1165</v>
      </c>
      <c r="W75" s="6">
        <f>VLOOKUP($A$7:$A$91,dt!$A$2:$X$78,23,FALSE)</f>
        <v>2128</v>
      </c>
      <c r="X75" s="6">
        <f>VLOOKUP($A$7:$A$91,dt!$A$2:$X$78,24,FALSE)</f>
        <v>41</v>
      </c>
    </row>
    <row r="76" spans="1:24" ht="18.75" x14ac:dyDescent="0.2">
      <c r="A76" s="9" t="s">
        <v>8</v>
      </c>
      <c r="B76" s="8">
        <f>SUM(B77:B85)</f>
        <v>304151</v>
      </c>
      <c r="C76" s="8">
        <f t="shared" ref="C76:X76" si="32">SUM(C77:C85)</f>
        <v>709407</v>
      </c>
      <c r="D76" s="8">
        <f t="shared" si="32"/>
        <v>122317</v>
      </c>
      <c r="E76" s="8">
        <f t="shared" si="32"/>
        <v>5570</v>
      </c>
      <c r="F76" s="8">
        <f t="shared" si="32"/>
        <v>181</v>
      </c>
      <c r="G76" s="8">
        <f t="shared" si="32"/>
        <v>16027</v>
      </c>
      <c r="H76" s="8">
        <f t="shared" si="32"/>
        <v>1837</v>
      </c>
      <c r="I76" s="8">
        <f t="shared" si="32"/>
        <v>1359958</v>
      </c>
      <c r="J76" s="8">
        <f t="shared" si="32"/>
        <v>13934</v>
      </c>
      <c r="K76" s="8">
        <f t="shared" ref="K76:L76" si="33">SUM(K77:K85)</f>
        <v>9161077</v>
      </c>
      <c r="L76" s="8">
        <f t="shared" si="33"/>
        <v>237176</v>
      </c>
      <c r="M76" s="8">
        <f t="shared" ref="M76:N76" si="34">SUM(M77:M85)</f>
        <v>16014875</v>
      </c>
      <c r="N76" s="8">
        <f t="shared" si="34"/>
        <v>3005</v>
      </c>
      <c r="O76" s="8">
        <f t="shared" si="32"/>
        <v>5010016</v>
      </c>
      <c r="P76" s="8">
        <f t="shared" si="32"/>
        <v>13995</v>
      </c>
      <c r="Q76" s="8">
        <f t="shared" si="32"/>
        <v>152395</v>
      </c>
      <c r="R76" s="8">
        <f t="shared" si="32"/>
        <v>2462</v>
      </c>
      <c r="S76" s="8">
        <f t="shared" ref="S76:T76" si="35">SUM(S77:S85)</f>
        <v>1040035</v>
      </c>
      <c r="T76" s="8">
        <f t="shared" si="35"/>
        <v>8403</v>
      </c>
      <c r="U76" s="8">
        <f t="shared" si="32"/>
        <v>186636</v>
      </c>
      <c r="V76" s="8">
        <f t="shared" si="32"/>
        <v>9543</v>
      </c>
      <c r="W76" s="8">
        <f t="shared" si="32"/>
        <v>3578</v>
      </c>
      <c r="X76" s="8">
        <f t="shared" si="32"/>
        <v>241</v>
      </c>
    </row>
    <row r="77" spans="1:24" ht="18.75" x14ac:dyDescent="0.2">
      <c r="A77" s="5" t="s">
        <v>73</v>
      </c>
      <c r="B77" s="6">
        <f>VLOOKUP($A$7:$A$91,dt!$A$2:$R$78,2,FALSE)</f>
        <v>97276</v>
      </c>
      <c r="C77" s="6">
        <f>VLOOKUP($A$7:$A$91,dt!$A$2:$R$78,3,FALSE)</f>
        <v>221247</v>
      </c>
      <c r="D77" s="6">
        <f>VLOOKUP($A$7:$A$91,dt!$A$2:$R$78,4,FALSE)</f>
        <v>41399</v>
      </c>
      <c r="E77" s="6">
        <f>VLOOKUP($A$7:$A$91,dt!$A$2:$R$78,5,FALSE)</f>
        <v>111</v>
      </c>
      <c r="F77" s="6">
        <f>VLOOKUP($A$7:$A$91,dt!$A$2:$R$78,6,FALSE)</f>
        <v>4</v>
      </c>
      <c r="G77" s="6">
        <f>VLOOKUP($A$7:$A$91,dt!$A$2:$R$78,7,FALSE)</f>
        <v>2284</v>
      </c>
      <c r="H77" s="6">
        <f>VLOOKUP($A$7:$A$91,dt!$A$2:$R$78,8,FALSE)</f>
        <v>214</v>
      </c>
      <c r="I77" s="6">
        <f>VLOOKUP($A$7:$A$91,dt!$A$2:$R$78,9,FALSE)</f>
        <v>357664</v>
      </c>
      <c r="J77" s="6">
        <f>VLOOKUP($A$7:$A$91,dt!$A$2:$R$78,10,FALSE)</f>
        <v>4495</v>
      </c>
      <c r="K77" s="6">
        <f>VLOOKUP($A$7:$A$91,dt!$A$2:$R$78,11,FALSE)</f>
        <v>2668642</v>
      </c>
      <c r="L77" s="6">
        <f>VLOOKUP($A$7:$A$91,dt!$A$2:$R$78,12,FALSE)</f>
        <v>71138</v>
      </c>
      <c r="M77" s="6">
        <f>VLOOKUP($A$7:$A$91,dt!$A$2:$R$78,13,FALSE)</f>
        <v>2886764</v>
      </c>
      <c r="N77" s="6">
        <f>VLOOKUP($A$7:$A$91,dt!$A$2:$R$78,14,FALSE)</f>
        <v>812</v>
      </c>
      <c r="O77" s="6">
        <f>VLOOKUP($A$7:$A$91,dt!$A$2:$R$78,15,FALSE)</f>
        <v>957954</v>
      </c>
      <c r="P77" s="6">
        <f>VLOOKUP($A$7:$A$91,dt!$A$2:$R$78,16,FALSE)</f>
        <v>5346</v>
      </c>
      <c r="Q77" s="6">
        <f>VLOOKUP($A$7:$A$91,dt!$A$2:$R$78,17,FALSE)</f>
        <v>22421</v>
      </c>
      <c r="R77" s="6">
        <f>VLOOKUP($A$7:$A$91,dt!$A$2:$R$78,18,FALSE)</f>
        <v>450</v>
      </c>
      <c r="S77" s="6">
        <f>VLOOKUP($A$7:$A$91,dt!$A$2:$X$78,19,FALSE)</f>
        <v>351959</v>
      </c>
      <c r="T77" s="6">
        <f>VLOOKUP($A$7:$A$91,dt!$A$2:$X$78,20,FALSE)</f>
        <v>3238</v>
      </c>
      <c r="U77" s="6">
        <f>VLOOKUP($A$7:$A$91,dt!$A$2:$X$78,21,FALSE)</f>
        <v>52566</v>
      </c>
      <c r="V77" s="6">
        <f>VLOOKUP($A$7:$A$91,dt!$A$2:$X$78,22,FALSE)</f>
        <v>2329</v>
      </c>
      <c r="W77" s="6">
        <f>VLOOKUP($A$7:$A$91,dt!$A$2:$X$78,23,FALSE)</f>
        <v>1044</v>
      </c>
      <c r="X77" s="6">
        <f>VLOOKUP($A$7:$A$91,dt!$A$2:$X$78,24,FALSE)</f>
        <v>64</v>
      </c>
    </row>
    <row r="78" spans="1:24" ht="18.75" x14ac:dyDescent="0.2">
      <c r="A78" s="5" t="s">
        <v>74</v>
      </c>
      <c r="B78" s="6">
        <f>VLOOKUP($A$7:$A$91,dt!$A$2:$R$78,2,FALSE)</f>
        <v>17270</v>
      </c>
      <c r="C78" s="6">
        <f>VLOOKUP($A$7:$A$91,dt!$A$2:$R$78,3,FALSE)</f>
        <v>69949</v>
      </c>
      <c r="D78" s="6">
        <f>VLOOKUP($A$7:$A$91,dt!$A$2:$R$78,4,FALSE)</f>
        <v>9839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874</v>
      </c>
      <c r="H78" s="6">
        <f>VLOOKUP($A$7:$A$91,dt!$A$2:$R$78,8,FALSE)</f>
        <v>143</v>
      </c>
      <c r="I78" s="6">
        <f>VLOOKUP($A$7:$A$91,dt!$A$2:$R$78,9,FALSE)</f>
        <v>102329</v>
      </c>
      <c r="J78" s="6">
        <f>VLOOKUP($A$7:$A$91,dt!$A$2:$R$78,10,FALSE)</f>
        <v>706</v>
      </c>
      <c r="K78" s="6">
        <f>VLOOKUP($A$7:$A$91,dt!$A$2:$R$78,11,FALSE)</f>
        <v>513566</v>
      </c>
      <c r="L78" s="6">
        <f>VLOOKUP($A$7:$A$91,dt!$A$2:$R$78,12,FALSE)</f>
        <v>11733</v>
      </c>
      <c r="M78" s="6">
        <f>VLOOKUP($A$7:$A$91,dt!$A$2:$R$78,13,FALSE)</f>
        <v>2016090</v>
      </c>
      <c r="N78" s="6">
        <f>VLOOKUP($A$7:$A$91,dt!$A$2:$R$78,14,FALSE)</f>
        <v>372</v>
      </c>
      <c r="O78" s="6">
        <f>VLOOKUP($A$7:$A$91,dt!$A$2:$R$78,15,FALSE)</f>
        <v>146474</v>
      </c>
      <c r="P78" s="6">
        <f>VLOOKUP($A$7:$A$91,dt!$A$2:$R$78,16,FALSE)</f>
        <v>445</v>
      </c>
      <c r="Q78" s="6">
        <f>VLOOKUP($A$7:$A$91,dt!$A$2:$R$78,17,FALSE)</f>
        <v>4049</v>
      </c>
      <c r="R78" s="6">
        <f>VLOOKUP($A$7:$A$91,dt!$A$2:$R$78,18,FALSE)</f>
        <v>143</v>
      </c>
      <c r="S78" s="6">
        <f>VLOOKUP($A$7:$A$91,dt!$A$2:$X$78,19,FALSE)</f>
        <v>12487</v>
      </c>
      <c r="T78" s="6">
        <f>VLOOKUP($A$7:$A$91,dt!$A$2:$X$78,20,FALSE)</f>
        <v>284</v>
      </c>
      <c r="U78" s="6">
        <f>VLOOKUP($A$7:$A$91,dt!$A$2:$X$78,21,FALSE)</f>
        <v>38216</v>
      </c>
      <c r="V78" s="6">
        <f>VLOOKUP($A$7:$A$91,dt!$A$2:$X$78,22,FALSE)</f>
        <v>1789</v>
      </c>
      <c r="W78" s="6">
        <f>VLOOKUP($A$7:$A$91,dt!$A$2:$X$78,23,FALSE)</f>
        <v>488</v>
      </c>
      <c r="X78" s="6">
        <f>VLOOKUP($A$7:$A$91,dt!$A$2:$X$78,24,FALSE)</f>
        <v>28</v>
      </c>
    </row>
    <row r="79" spans="1:24" ht="18.75" x14ac:dyDescent="0.2">
      <c r="A79" s="5" t="s">
        <v>75</v>
      </c>
      <c r="B79" s="6">
        <f>VLOOKUP($A$7:$A$91,dt!$A$2:$R$78,2,FALSE)</f>
        <v>10203</v>
      </c>
      <c r="C79" s="6">
        <f>VLOOKUP($A$7:$A$91,dt!$A$2:$R$78,3,FALSE)</f>
        <v>11535</v>
      </c>
      <c r="D79" s="6">
        <f>VLOOKUP($A$7:$A$91,dt!$A$2:$R$78,4,FALSE)</f>
        <v>1464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2052</v>
      </c>
      <c r="H79" s="6">
        <f>VLOOKUP($A$7:$A$91,dt!$A$2:$R$78,8,FALSE)</f>
        <v>225</v>
      </c>
      <c r="I79" s="6">
        <f>VLOOKUP($A$7:$A$91,dt!$A$2:$R$78,9,FALSE)</f>
        <v>41923</v>
      </c>
      <c r="J79" s="6">
        <f>VLOOKUP($A$7:$A$91,dt!$A$2:$R$78,10,FALSE)</f>
        <v>262</v>
      </c>
      <c r="K79" s="6">
        <f>VLOOKUP($A$7:$A$91,dt!$A$2:$R$78,11,FALSE)</f>
        <v>296638</v>
      </c>
      <c r="L79" s="6">
        <f>VLOOKUP($A$7:$A$91,dt!$A$2:$R$78,12,FALSE)</f>
        <v>8720</v>
      </c>
      <c r="M79" s="6">
        <f>VLOOKUP($A$7:$A$91,dt!$A$2:$R$78,13,FALSE)</f>
        <v>476927</v>
      </c>
      <c r="N79" s="6">
        <f>VLOOKUP($A$7:$A$91,dt!$A$2:$R$78,14,FALSE)</f>
        <v>79</v>
      </c>
      <c r="O79" s="6">
        <f>VLOOKUP($A$7:$A$91,dt!$A$2:$R$78,15,FALSE)</f>
        <v>628312</v>
      </c>
      <c r="P79" s="6">
        <f>VLOOKUP($A$7:$A$91,dt!$A$2:$R$78,16,FALSE)</f>
        <v>492</v>
      </c>
      <c r="Q79" s="6">
        <f>VLOOKUP($A$7:$A$91,dt!$A$2:$R$78,17,FALSE)</f>
        <v>3147</v>
      </c>
      <c r="R79" s="6">
        <f>VLOOKUP($A$7:$A$91,dt!$A$2:$R$78,18,FALSE)</f>
        <v>83</v>
      </c>
      <c r="S79" s="6">
        <f>VLOOKUP($A$7:$A$91,dt!$A$2:$X$78,19,FALSE)</f>
        <v>11204</v>
      </c>
      <c r="T79" s="6">
        <f>VLOOKUP($A$7:$A$91,dt!$A$2:$X$78,20,FALSE)</f>
        <v>217</v>
      </c>
      <c r="U79" s="6">
        <f>VLOOKUP($A$7:$A$91,dt!$A$2:$X$78,21,FALSE)</f>
        <v>14038</v>
      </c>
      <c r="V79" s="6">
        <f>VLOOKUP($A$7:$A$91,dt!$A$2:$X$78,22,FALSE)</f>
        <v>658</v>
      </c>
      <c r="W79" s="6">
        <f>VLOOKUP($A$7:$A$91,dt!$A$2:$X$78,23,FALSE)</f>
        <v>344</v>
      </c>
      <c r="X79" s="6">
        <f>VLOOKUP($A$7:$A$91,dt!$A$2:$X$78,24,FALSE)</f>
        <v>18</v>
      </c>
    </row>
    <row r="80" spans="1:24" ht="18.75" x14ac:dyDescent="0.2">
      <c r="A80" s="5" t="s">
        <v>76</v>
      </c>
      <c r="B80" s="6">
        <f>VLOOKUP($A$7:$A$91,dt!$A$2:$R$78,2,FALSE)</f>
        <v>3054</v>
      </c>
      <c r="C80" s="6">
        <f>VLOOKUP($A$7:$A$91,dt!$A$2:$R$78,3,FALSE)</f>
        <v>2542</v>
      </c>
      <c r="D80" s="6">
        <f>VLOOKUP($A$7:$A$91,dt!$A$2:$R$78,4,FALSE)</f>
        <v>311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1058</v>
      </c>
      <c r="J80" s="6">
        <f>VLOOKUP($A$7:$A$91,dt!$A$2:$R$78,10,FALSE)</f>
        <v>17</v>
      </c>
      <c r="K80" s="6">
        <f>VLOOKUP($A$7:$A$91,dt!$A$2:$R$78,11,FALSE)</f>
        <v>91450</v>
      </c>
      <c r="L80" s="6">
        <f>VLOOKUP($A$7:$A$91,dt!$A$2:$R$78,12,FALSE)</f>
        <v>2521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150578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5093</v>
      </c>
      <c r="T80" s="6">
        <f>VLOOKUP($A$7:$A$91,dt!$A$2:$X$78,20,FALSE)</f>
        <v>33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18.75" x14ac:dyDescent="0.2">
      <c r="A81" s="5" t="s">
        <v>77</v>
      </c>
      <c r="B81" s="6">
        <f>VLOOKUP($A$7:$A$91,dt!$A$2:$R$78,2,FALSE)</f>
        <v>53652</v>
      </c>
      <c r="C81" s="6">
        <f>VLOOKUP($A$7:$A$91,dt!$A$2:$R$78,3,FALSE)</f>
        <v>83713</v>
      </c>
      <c r="D81" s="6">
        <f>VLOOKUP($A$7:$A$91,dt!$A$2:$R$78,4,FALSE)</f>
        <v>14195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3114</v>
      </c>
      <c r="H81" s="6">
        <f>VLOOKUP($A$7:$A$91,dt!$A$2:$R$78,8,FALSE)</f>
        <v>354</v>
      </c>
      <c r="I81" s="6">
        <f>VLOOKUP($A$7:$A$91,dt!$A$2:$R$78,9,FALSE)</f>
        <v>194586</v>
      </c>
      <c r="J81" s="6">
        <f>VLOOKUP($A$7:$A$91,dt!$A$2:$R$78,10,FALSE)</f>
        <v>1674</v>
      </c>
      <c r="K81" s="6">
        <f>VLOOKUP($A$7:$A$91,dt!$A$2:$R$78,11,FALSE)</f>
        <v>1745201</v>
      </c>
      <c r="L81" s="6">
        <f>VLOOKUP($A$7:$A$91,dt!$A$2:$R$78,12,FALSE)</f>
        <v>44403</v>
      </c>
      <c r="M81" s="6">
        <f>VLOOKUP($A$7:$A$91,dt!$A$2:$R$78,13,FALSE)</f>
        <v>2095398</v>
      </c>
      <c r="N81" s="6">
        <f>VLOOKUP($A$7:$A$91,dt!$A$2:$R$78,14,FALSE)</f>
        <v>411</v>
      </c>
      <c r="O81" s="6">
        <f>VLOOKUP($A$7:$A$91,dt!$A$2:$R$78,15,FALSE)</f>
        <v>663431</v>
      </c>
      <c r="P81" s="6">
        <f>VLOOKUP($A$7:$A$91,dt!$A$2:$R$78,16,FALSE)</f>
        <v>2293</v>
      </c>
      <c r="Q81" s="6">
        <f>VLOOKUP($A$7:$A$91,dt!$A$2:$R$78,17,FALSE)</f>
        <v>9354</v>
      </c>
      <c r="R81" s="6">
        <f>VLOOKUP($A$7:$A$91,dt!$A$2:$R$78,18,FALSE)</f>
        <v>176</v>
      </c>
      <c r="S81" s="6">
        <f>VLOOKUP($A$7:$A$91,dt!$A$2:$X$78,19,FALSE)</f>
        <v>266144</v>
      </c>
      <c r="T81" s="6">
        <f>VLOOKUP($A$7:$A$91,dt!$A$2:$X$78,20,FALSE)</f>
        <v>1861</v>
      </c>
      <c r="U81" s="6">
        <f>VLOOKUP($A$7:$A$91,dt!$A$2:$X$78,21,FALSE)</f>
        <v>21227</v>
      </c>
      <c r="V81" s="6">
        <f>VLOOKUP($A$7:$A$91,dt!$A$2:$X$78,22,FALSE)</f>
        <v>831</v>
      </c>
      <c r="W81" s="6">
        <f>VLOOKUP($A$7:$A$91,dt!$A$2:$X$78,23,FALSE)</f>
        <v>512</v>
      </c>
      <c r="X81" s="6">
        <f>VLOOKUP($A$7:$A$91,dt!$A$2:$X$78,24,FALSE)</f>
        <v>40</v>
      </c>
    </row>
    <row r="82" spans="1:24" ht="18.75" x14ac:dyDescent="0.2">
      <c r="A82" s="5" t="s">
        <v>78</v>
      </c>
      <c r="B82" s="6">
        <f>VLOOKUP($A$7:$A$91,dt!$A$2:$R$78,2,FALSE)</f>
        <v>7101</v>
      </c>
      <c r="C82" s="6">
        <f>VLOOKUP($A$7:$A$91,dt!$A$2:$R$78,3,FALSE)</f>
        <v>10073</v>
      </c>
      <c r="D82" s="6">
        <f>VLOOKUP($A$7:$A$91,dt!$A$2:$R$78,4,FALSE)</f>
        <v>1203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1716</v>
      </c>
      <c r="H82" s="6">
        <f>VLOOKUP($A$7:$A$91,dt!$A$2:$R$78,8,FALSE)</f>
        <v>184</v>
      </c>
      <c r="I82" s="6">
        <f>VLOOKUP($A$7:$A$91,dt!$A$2:$R$78,9,FALSE)</f>
        <v>15872</v>
      </c>
      <c r="J82" s="6">
        <f>VLOOKUP($A$7:$A$91,dt!$A$2:$R$78,10,FALSE)</f>
        <v>183</v>
      </c>
      <c r="K82" s="6">
        <f>VLOOKUP($A$7:$A$91,dt!$A$2:$R$78,11,FALSE)</f>
        <v>168058</v>
      </c>
      <c r="L82" s="6">
        <f>VLOOKUP($A$7:$A$91,dt!$A$2:$R$78,12,FALSE)</f>
        <v>6043</v>
      </c>
      <c r="M82" s="6">
        <f>VLOOKUP($A$7:$A$91,dt!$A$2:$R$78,13,FALSE)</f>
        <v>33812</v>
      </c>
      <c r="N82" s="6">
        <f>VLOOKUP($A$7:$A$91,dt!$A$2:$R$78,14,FALSE)</f>
        <v>17</v>
      </c>
      <c r="O82" s="6">
        <f>VLOOKUP($A$7:$A$91,dt!$A$2:$R$78,15,FALSE)</f>
        <v>132995</v>
      </c>
      <c r="P82" s="6">
        <f>VLOOKUP($A$7:$A$91,dt!$A$2:$R$78,16,FALSE)</f>
        <v>669</v>
      </c>
      <c r="Q82" s="6">
        <f>VLOOKUP($A$7:$A$91,dt!$A$2:$R$78,17,FALSE)</f>
        <v>147</v>
      </c>
      <c r="R82" s="6">
        <f>VLOOKUP($A$7:$A$91,dt!$A$2:$R$78,18,FALSE)</f>
        <v>10</v>
      </c>
      <c r="S82" s="6">
        <f>VLOOKUP($A$7:$A$91,dt!$A$2:$X$78,19,FALSE)</f>
        <v>13393</v>
      </c>
      <c r="T82" s="6">
        <f>VLOOKUP($A$7:$A$91,dt!$A$2:$X$78,20,FALSE)</f>
        <v>106</v>
      </c>
      <c r="U82" s="6">
        <f>VLOOKUP($A$7:$A$91,dt!$A$2:$X$78,21,FALSE)</f>
        <v>8132</v>
      </c>
      <c r="V82" s="6">
        <f>VLOOKUP($A$7:$A$91,dt!$A$2:$X$78,22,FALSE)</f>
        <v>469</v>
      </c>
      <c r="W82" s="6">
        <f>VLOOKUP($A$7:$A$91,dt!$A$2:$X$78,23,FALSE)</f>
        <v>144</v>
      </c>
      <c r="X82" s="6">
        <f>VLOOKUP($A$7:$A$91,dt!$A$2:$X$78,24,FALSE)</f>
        <v>10</v>
      </c>
    </row>
    <row r="83" spans="1:24" ht="18.75" x14ac:dyDescent="0.2">
      <c r="A83" s="5" t="s">
        <v>79</v>
      </c>
      <c r="B83" s="6">
        <f>VLOOKUP($A$7:$A$91,dt!$A$2:$R$78,2,FALSE)</f>
        <v>25014</v>
      </c>
      <c r="C83" s="6">
        <f>VLOOKUP($A$7:$A$91,dt!$A$2:$R$78,3,FALSE)</f>
        <v>47025</v>
      </c>
      <c r="D83" s="6">
        <f>VLOOKUP($A$7:$A$91,dt!$A$2:$R$78,4,FALSE)</f>
        <v>7343</v>
      </c>
      <c r="E83" s="6">
        <f>VLOOKUP($A$7:$A$91,dt!$A$2:$R$78,5,FALSE)</f>
        <v>1078</v>
      </c>
      <c r="F83" s="6">
        <f>VLOOKUP($A$7:$A$91,dt!$A$2:$R$78,6,FALSE)</f>
        <v>29</v>
      </c>
      <c r="G83" s="6">
        <f>VLOOKUP($A$7:$A$91,dt!$A$2:$R$78,7,FALSE)</f>
        <v>542</v>
      </c>
      <c r="H83" s="6">
        <f>VLOOKUP($A$7:$A$91,dt!$A$2:$R$78,8,FALSE)</f>
        <v>126</v>
      </c>
      <c r="I83" s="6">
        <f>VLOOKUP($A$7:$A$91,dt!$A$2:$R$78,9,FALSE)</f>
        <v>98172</v>
      </c>
      <c r="J83" s="6">
        <f>VLOOKUP($A$7:$A$91,dt!$A$2:$R$78,10,FALSE)</f>
        <v>1643</v>
      </c>
      <c r="K83" s="6">
        <f>VLOOKUP($A$7:$A$91,dt!$A$2:$R$78,11,FALSE)</f>
        <v>693199</v>
      </c>
      <c r="L83" s="6">
        <f>VLOOKUP($A$7:$A$91,dt!$A$2:$R$78,12,FALSE)</f>
        <v>20988</v>
      </c>
      <c r="M83" s="6">
        <f>VLOOKUP($A$7:$A$91,dt!$A$2:$R$78,13,FALSE)</f>
        <v>532303</v>
      </c>
      <c r="N83" s="6">
        <f>VLOOKUP($A$7:$A$91,dt!$A$2:$R$78,14,FALSE)</f>
        <v>145</v>
      </c>
      <c r="O83" s="6">
        <f>VLOOKUP($A$7:$A$91,dt!$A$2:$R$78,15,FALSE)</f>
        <v>481963</v>
      </c>
      <c r="P83" s="6">
        <f>VLOOKUP($A$7:$A$91,dt!$A$2:$R$78,16,FALSE)</f>
        <v>1187</v>
      </c>
      <c r="Q83" s="6">
        <f>VLOOKUP($A$7:$A$91,dt!$A$2:$R$78,17,FALSE)</f>
        <v>4855</v>
      </c>
      <c r="R83" s="6">
        <f>VLOOKUP($A$7:$A$91,dt!$A$2:$R$78,18,FALSE)</f>
        <v>119</v>
      </c>
      <c r="S83" s="6">
        <f>VLOOKUP($A$7:$A$91,dt!$A$2:$X$78,19,FALSE)</f>
        <v>44854</v>
      </c>
      <c r="T83" s="6">
        <f>VLOOKUP($A$7:$A$91,dt!$A$2:$X$78,20,FALSE)</f>
        <v>428</v>
      </c>
      <c r="U83" s="6">
        <f>VLOOKUP($A$7:$A$91,dt!$A$2:$X$78,21,FALSE)</f>
        <v>7566</v>
      </c>
      <c r="V83" s="6">
        <f>VLOOKUP($A$7:$A$91,dt!$A$2:$X$78,22,FALSE)</f>
        <v>303</v>
      </c>
      <c r="W83" s="6">
        <f>VLOOKUP($A$7:$A$91,dt!$A$2:$X$78,23,FALSE)</f>
        <v>158</v>
      </c>
      <c r="X83" s="6">
        <f>VLOOKUP($A$7:$A$91,dt!$A$2:$X$78,24,FALSE)</f>
        <v>12</v>
      </c>
    </row>
    <row r="84" spans="1:24" ht="18.75" x14ac:dyDescent="0.2">
      <c r="A84" s="5" t="s">
        <v>80</v>
      </c>
      <c r="B84" s="6">
        <f>VLOOKUP($A$7:$A$91,dt!$A$2:$R$78,2,FALSE)</f>
        <v>30243</v>
      </c>
      <c r="C84" s="6">
        <f>VLOOKUP($A$7:$A$91,dt!$A$2:$R$78,3,FALSE)</f>
        <v>98799</v>
      </c>
      <c r="D84" s="6">
        <f>VLOOKUP($A$7:$A$91,dt!$A$2:$R$78,4,FALSE)</f>
        <v>15396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328</v>
      </c>
      <c r="H84" s="6">
        <f>VLOOKUP($A$7:$A$91,dt!$A$2:$R$78,8,FALSE)</f>
        <v>98</v>
      </c>
      <c r="I84" s="6">
        <f>VLOOKUP($A$7:$A$91,dt!$A$2:$R$78,9,FALSE)</f>
        <v>92578</v>
      </c>
      <c r="J84" s="6">
        <f>VLOOKUP($A$7:$A$91,dt!$A$2:$R$78,10,FALSE)</f>
        <v>788</v>
      </c>
      <c r="K84" s="6">
        <f>VLOOKUP($A$7:$A$91,dt!$A$2:$R$78,11,FALSE)</f>
        <v>789331</v>
      </c>
      <c r="L84" s="6">
        <f>VLOOKUP($A$7:$A$91,dt!$A$2:$R$78,12,FALSE)</f>
        <v>22826</v>
      </c>
      <c r="M84" s="6">
        <f>VLOOKUP($A$7:$A$91,dt!$A$2:$R$78,13,FALSE)</f>
        <v>1042878</v>
      </c>
      <c r="N84" s="6">
        <f>VLOOKUP($A$7:$A$91,dt!$A$2:$R$78,14,FALSE)</f>
        <v>217</v>
      </c>
      <c r="O84" s="6">
        <f>VLOOKUP($A$7:$A$91,dt!$A$2:$R$78,15,FALSE)</f>
        <v>704286</v>
      </c>
      <c r="P84" s="6">
        <f>VLOOKUP($A$7:$A$91,dt!$A$2:$R$78,16,FALSE)</f>
        <v>835</v>
      </c>
      <c r="Q84" s="6">
        <f>VLOOKUP($A$7:$A$91,dt!$A$2:$R$78,17,FALSE)</f>
        <v>6329</v>
      </c>
      <c r="R84" s="6">
        <f>VLOOKUP($A$7:$A$91,dt!$A$2:$R$78,18,FALSE)</f>
        <v>195</v>
      </c>
      <c r="S84" s="6">
        <f>VLOOKUP($A$7:$A$91,dt!$A$2:$X$78,19,FALSE)</f>
        <v>67705</v>
      </c>
      <c r="T84" s="6">
        <f>VLOOKUP($A$7:$A$91,dt!$A$2:$X$78,20,FALSE)</f>
        <v>432</v>
      </c>
      <c r="U84" s="6">
        <f>VLOOKUP($A$7:$A$91,dt!$A$2:$X$78,21,FALSE)</f>
        <v>18000</v>
      </c>
      <c r="V84" s="6">
        <f>VLOOKUP($A$7:$A$91,dt!$A$2:$X$78,22,FALSE)</f>
        <v>1283</v>
      </c>
      <c r="W84" s="6">
        <f>VLOOKUP($A$7:$A$91,dt!$A$2:$X$78,23,FALSE)</f>
        <v>115</v>
      </c>
      <c r="X84" s="6">
        <f>VLOOKUP($A$7:$A$91,dt!$A$2:$X$78,24,FALSE)</f>
        <v>18</v>
      </c>
    </row>
    <row r="85" spans="1:24" ht="18.75" x14ac:dyDescent="0.2">
      <c r="A85" s="5" t="s">
        <v>81</v>
      </c>
      <c r="B85" s="6">
        <f>VLOOKUP($A$7:$A$91,dt!$A$2:$R$78,2,FALSE)</f>
        <v>60338</v>
      </c>
      <c r="C85" s="6">
        <f>VLOOKUP($A$7:$A$91,dt!$A$2:$R$78,3,FALSE)</f>
        <v>164524</v>
      </c>
      <c r="D85" s="6">
        <f>VLOOKUP($A$7:$A$91,dt!$A$2:$R$78,4,FALSE)</f>
        <v>31167</v>
      </c>
      <c r="E85" s="6">
        <f>VLOOKUP($A$7:$A$91,dt!$A$2:$R$78,5,FALSE)</f>
        <v>4381</v>
      </c>
      <c r="F85" s="6">
        <f>VLOOKUP($A$7:$A$91,dt!$A$2:$R$78,6,FALSE)</f>
        <v>148</v>
      </c>
      <c r="G85" s="6">
        <f>VLOOKUP($A$7:$A$91,dt!$A$2:$R$78,7,FALSE)</f>
        <v>4490</v>
      </c>
      <c r="H85" s="6">
        <f>VLOOKUP($A$7:$A$91,dt!$A$2:$R$78,8,FALSE)</f>
        <v>398</v>
      </c>
      <c r="I85" s="6">
        <f>VLOOKUP($A$7:$A$91,dt!$A$2:$R$78,9,FALSE)</f>
        <v>455776</v>
      </c>
      <c r="J85" s="6">
        <f>VLOOKUP($A$7:$A$91,dt!$A$2:$R$78,10,FALSE)</f>
        <v>4166</v>
      </c>
      <c r="K85" s="6">
        <f>VLOOKUP($A$7:$A$91,dt!$A$2:$R$78,11,FALSE)</f>
        <v>2194992</v>
      </c>
      <c r="L85" s="6">
        <f>VLOOKUP($A$7:$A$91,dt!$A$2:$R$78,12,FALSE)</f>
        <v>48804</v>
      </c>
      <c r="M85" s="6">
        <f>VLOOKUP($A$7:$A$91,dt!$A$2:$R$78,13,FALSE)</f>
        <v>6885690</v>
      </c>
      <c r="N85" s="6">
        <f>VLOOKUP($A$7:$A$91,dt!$A$2:$R$78,14,FALSE)</f>
        <v>945</v>
      </c>
      <c r="O85" s="6">
        <f>VLOOKUP($A$7:$A$91,dt!$A$2:$R$78,15,FALSE)</f>
        <v>1144023</v>
      </c>
      <c r="P85" s="6">
        <f>VLOOKUP($A$7:$A$91,dt!$A$2:$R$78,16,FALSE)</f>
        <v>2654</v>
      </c>
      <c r="Q85" s="6">
        <f>VLOOKUP($A$7:$A$91,dt!$A$2:$R$78,17,FALSE)</f>
        <v>94427</v>
      </c>
      <c r="R85" s="6">
        <f>VLOOKUP($A$7:$A$91,dt!$A$2:$R$78,18,FALSE)</f>
        <v>1279</v>
      </c>
      <c r="S85" s="6">
        <f>VLOOKUP($A$7:$A$91,dt!$A$2:$X$78,19,FALSE)</f>
        <v>267196</v>
      </c>
      <c r="T85" s="6">
        <f>VLOOKUP($A$7:$A$91,dt!$A$2:$X$78,20,FALSE)</f>
        <v>1804</v>
      </c>
      <c r="U85" s="6">
        <f>VLOOKUP($A$7:$A$91,dt!$A$2:$X$78,21,FALSE)</f>
        <v>24354</v>
      </c>
      <c r="V85" s="6">
        <f>VLOOKUP($A$7:$A$91,dt!$A$2:$X$78,22,FALSE)</f>
        <v>1785</v>
      </c>
      <c r="W85" s="6">
        <f>VLOOKUP($A$7:$A$91,dt!$A$2:$X$78,23,FALSE)</f>
        <v>675</v>
      </c>
      <c r="X85" s="6">
        <f>VLOOKUP($A$7:$A$91,dt!$A$2:$X$78,24,FALSE)</f>
        <v>45</v>
      </c>
    </row>
    <row r="86" spans="1:24" ht="18.75" x14ac:dyDescent="0.2">
      <c r="A86" s="9" t="s">
        <v>9</v>
      </c>
      <c r="B86" s="8">
        <f>SUM(B87:B91)</f>
        <v>222213</v>
      </c>
      <c r="C86" s="8">
        <f t="shared" ref="C86:X86" si="36">SUM(C87:C91)</f>
        <v>436752</v>
      </c>
      <c r="D86" s="8">
        <f t="shared" si="36"/>
        <v>95192</v>
      </c>
      <c r="E86" s="8">
        <f t="shared" si="36"/>
        <v>2663</v>
      </c>
      <c r="F86" s="8">
        <f t="shared" si="36"/>
        <v>16</v>
      </c>
      <c r="G86" s="8">
        <f t="shared" si="36"/>
        <v>11431</v>
      </c>
      <c r="H86" s="8">
        <f t="shared" si="36"/>
        <v>1380</v>
      </c>
      <c r="I86" s="8">
        <f t="shared" si="36"/>
        <v>103283</v>
      </c>
      <c r="J86" s="8">
        <f t="shared" si="36"/>
        <v>1124</v>
      </c>
      <c r="K86" s="8">
        <f t="shared" ref="K86:L86" si="37">SUM(K87:K91)</f>
        <v>4776119</v>
      </c>
      <c r="L86" s="8">
        <f t="shared" si="37"/>
        <v>178405</v>
      </c>
      <c r="M86" s="8">
        <f t="shared" ref="M86:N86" si="38">SUM(M87:M91)</f>
        <v>4692169</v>
      </c>
      <c r="N86" s="8">
        <f t="shared" si="38"/>
        <v>1806</v>
      </c>
      <c r="O86" s="8">
        <f t="shared" si="36"/>
        <v>2438756</v>
      </c>
      <c r="P86" s="8">
        <f t="shared" si="36"/>
        <v>4540</v>
      </c>
      <c r="Q86" s="8">
        <f t="shared" si="36"/>
        <v>96455</v>
      </c>
      <c r="R86" s="8">
        <f t="shared" si="36"/>
        <v>2564</v>
      </c>
      <c r="S86" s="8">
        <f t="shared" ref="S86:T86" si="39">SUM(S87:S91)</f>
        <v>458613</v>
      </c>
      <c r="T86" s="8">
        <f t="shared" si="39"/>
        <v>5716</v>
      </c>
      <c r="U86" s="8">
        <f t="shared" si="36"/>
        <v>255712</v>
      </c>
      <c r="V86" s="8">
        <f t="shared" si="36"/>
        <v>44131</v>
      </c>
      <c r="W86" s="8">
        <f t="shared" si="36"/>
        <v>27477</v>
      </c>
      <c r="X86" s="8">
        <f t="shared" si="36"/>
        <v>5264</v>
      </c>
    </row>
    <row r="87" spans="1:24" ht="18.75" x14ac:dyDescent="0.2">
      <c r="A87" s="5" t="s">
        <v>82</v>
      </c>
      <c r="B87" s="6">
        <f>VLOOKUP($A$7:$A$91,dt!$A$2:$R$78,2,FALSE)</f>
        <v>60448</v>
      </c>
      <c r="C87" s="6">
        <f>VLOOKUP($A$7:$A$91,dt!$A$2:$R$78,3,FALSE)</f>
        <v>175666</v>
      </c>
      <c r="D87" s="6">
        <f>VLOOKUP($A$7:$A$91,dt!$A$2:$R$78,4,FALSE)</f>
        <v>27749</v>
      </c>
      <c r="E87" s="6">
        <f>VLOOKUP($A$7:$A$91,dt!$A$2:$R$78,5,FALSE)</f>
        <v>2581</v>
      </c>
      <c r="F87" s="6">
        <f>VLOOKUP($A$7:$A$91,dt!$A$2:$R$78,6,FALSE)</f>
        <v>13</v>
      </c>
      <c r="G87" s="6">
        <f>VLOOKUP($A$7:$A$91,dt!$A$2:$R$78,7,FALSE)</f>
        <v>6281</v>
      </c>
      <c r="H87" s="6">
        <f>VLOOKUP($A$7:$A$91,dt!$A$2:$R$78,8,FALSE)</f>
        <v>368</v>
      </c>
      <c r="I87" s="6">
        <f>VLOOKUP($A$7:$A$91,dt!$A$2:$R$78,9,FALSE)</f>
        <v>73965</v>
      </c>
      <c r="J87" s="6">
        <f>VLOOKUP($A$7:$A$91,dt!$A$2:$R$78,10,FALSE)</f>
        <v>715</v>
      </c>
      <c r="K87" s="6">
        <f>VLOOKUP($A$7:$A$91,dt!$A$2:$R$78,11,FALSE)</f>
        <v>1700691</v>
      </c>
      <c r="L87" s="6">
        <f>VLOOKUP($A$7:$A$91,dt!$A$2:$R$78,12,FALSE)</f>
        <v>45931</v>
      </c>
      <c r="M87" s="6">
        <f>VLOOKUP($A$7:$A$91,dt!$A$2:$R$78,13,FALSE)</f>
        <v>3153574</v>
      </c>
      <c r="N87" s="6">
        <f>VLOOKUP($A$7:$A$91,dt!$A$2:$R$78,14,FALSE)</f>
        <v>798</v>
      </c>
      <c r="O87" s="6">
        <f>VLOOKUP($A$7:$A$91,dt!$A$2:$R$78,15,FALSE)</f>
        <v>2010308</v>
      </c>
      <c r="P87" s="6">
        <f>VLOOKUP($A$7:$A$91,dt!$A$2:$R$78,16,FALSE)</f>
        <v>2206</v>
      </c>
      <c r="Q87" s="6">
        <f>VLOOKUP($A$7:$A$91,dt!$A$2:$R$78,17,FALSE)</f>
        <v>55368</v>
      </c>
      <c r="R87" s="6">
        <f>VLOOKUP($A$7:$A$91,dt!$A$2:$R$78,18,FALSE)</f>
        <v>790</v>
      </c>
      <c r="S87" s="6">
        <f>VLOOKUP($A$7:$A$91,dt!$A$2:$X$78,19,FALSE)</f>
        <v>353691</v>
      </c>
      <c r="T87" s="6">
        <f>VLOOKUP($A$7:$A$91,dt!$A$2:$X$78,20,FALSE)</f>
        <v>1810</v>
      </c>
      <c r="U87" s="6">
        <f>VLOOKUP($A$7:$A$91,dt!$A$2:$X$78,21,FALSE)</f>
        <v>58465</v>
      </c>
      <c r="V87" s="6">
        <f>VLOOKUP($A$7:$A$91,dt!$A$2:$X$78,22,FALSE)</f>
        <v>5941</v>
      </c>
      <c r="W87" s="6">
        <f>VLOOKUP($A$7:$A$91,dt!$A$2:$X$78,23,FALSE)</f>
        <v>2239</v>
      </c>
      <c r="X87" s="6">
        <f>VLOOKUP($A$7:$A$91,dt!$A$2:$X$78,24,FALSE)</f>
        <v>230</v>
      </c>
    </row>
    <row r="88" spans="1:24" ht="18.75" x14ac:dyDescent="0.2">
      <c r="A88" s="5" t="s">
        <v>83</v>
      </c>
      <c r="B88" s="6">
        <f>VLOOKUP($A$7:$A$91,dt!$A$2:$R$78,2,FALSE)</f>
        <v>23372</v>
      </c>
      <c r="C88" s="6">
        <f>VLOOKUP($A$7:$A$91,dt!$A$2:$R$78,3,FALSE)</f>
        <v>34243</v>
      </c>
      <c r="D88" s="6">
        <f>VLOOKUP($A$7:$A$91,dt!$A$2:$R$78,4,FALSE)</f>
        <v>8190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146</v>
      </c>
      <c r="H88" s="6">
        <f>VLOOKUP($A$7:$A$91,dt!$A$2:$R$78,8,FALSE)</f>
        <v>37</v>
      </c>
      <c r="I88" s="6">
        <f>VLOOKUP($A$7:$A$91,dt!$A$2:$R$78,9,FALSE)</f>
        <v>12080</v>
      </c>
      <c r="J88" s="6">
        <f>VLOOKUP($A$7:$A$91,dt!$A$2:$R$78,10,FALSE)</f>
        <v>73</v>
      </c>
      <c r="K88" s="6">
        <f>VLOOKUP($A$7:$A$91,dt!$A$2:$R$78,11,FALSE)</f>
        <v>451850</v>
      </c>
      <c r="L88" s="6">
        <f>VLOOKUP($A$7:$A$91,dt!$A$2:$R$78,12,FALSE)</f>
        <v>19240</v>
      </c>
      <c r="M88" s="6">
        <f>VLOOKUP($A$7:$A$91,dt!$A$2:$R$78,13,FALSE)</f>
        <v>1075447</v>
      </c>
      <c r="N88" s="6">
        <f>VLOOKUP($A$7:$A$91,dt!$A$2:$R$78,14,FALSE)</f>
        <v>57</v>
      </c>
      <c r="O88" s="6">
        <f>VLOOKUP($A$7:$A$91,dt!$A$2:$R$78,15,FALSE)</f>
        <v>280920</v>
      </c>
      <c r="P88" s="6">
        <f>VLOOKUP($A$7:$A$91,dt!$A$2:$R$78,16,FALSE)</f>
        <v>381</v>
      </c>
      <c r="Q88" s="6">
        <f>VLOOKUP($A$7:$A$91,dt!$A$2:$R$78,17,FALSE)</f>
        <v>3403</v>
      </c>
      <c r="R88" s="6">
        <f>VLOOKUP($A$7:$A$91,dt!$A$2:$R$78,18,FALSE)</f>
        <v>148</v>
      </c>
      <c r="S88" s="6">
        <f>VLOOKUP($A$7:$A$91,dt!$A$2:$X$78,19,FALSE)</f>
        <v>16295</v>
      </c>
      <c r="T88" s="6">
        <f>VLOOKUP($A$7:$A$91,dt!$A$2:$X$78,20,FALSE)</f>
        <v>517</v>
      </c>
      <c r="U88" s="6">
        <f>VLOOKUP($A$7:$A$91,dt!$A$2:$X$78,21,FALSE)</f>
        <v>28798</v>
      </c>
      <c r="V88" s="6">
        <f>VLOOKUP($A$7:$A$91,dt!$A$2:$X$78,22,FALSE)</f>
        <v>4996</v>
      </c>
      <c r="W88" s="6">
        <f>VLOOKUP($A$7:$A$91,dt!$A$2:$X$78,23,FALSE)</f>
        <v>717</v>
      </c>
      <c r="X88" s="6">
        <f>VLOOKUP($A$7:$A$91,dt!$A$2:$X$78,24,FALSE)</f>
        <v>86</v>
      </c>
    </row>
    <row r="89" spans="1:24" ht="18.75" x14ac:dyDescent="0.2">
      <c r="A89" s="5" t="s">
        <v>84</v>
      </c>
      <c r="B89" s="6">
        <f>VLOOKUP($A$7:$A$91,dt!$A$2:$R$78,2,FALSE)</f>
        <v>38341</v>
      </c>
      <c r="C89" s="6">
        <f>VLOOKUP($A$7:$A$91,dt!$A$2:$R$78,3,FALSE)</f>
        <v>68382</v>
      </c>
      <c r="D89" s="6">
        <f>VLOOKUP($A$7:$A$91,dt!$A$2:$R$78,4,FALSE)</f>
        <v>18264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960</v>
      </c>
      <c r="H89" s="6">
        <f>VLOOKUP($A$7:$A$91,dt!$A$2:$R$78,8,FALSE)</f>
        <v>210</v>
      </c>
      <c r="I89" s="6">
        <f>VLOOKUP($A$7:$A$91,dt!$A$2:$R$78,9,FALSE)</f>
        <v>4596</v>
      </c>
      <c r="J89" s="6">
        <f>VLOOKUP($A$7:$A$91,dt!$A$2:$R$78,10,FALSE)</f>
        <v>98</v>
      </c>
      <c r="K89" s="6">
        <f>VLOOKUP($A$7:$A$91,dt!$A$2:$R$78,11,FALSE)</f>
        <v>780744</v>
      </c>
      <c r="L89" s="6">
        <f>VLOOKUP($A$7:$A$91,dt!$A$2:$R$78,12,FALSE)</f>
        <v>30928</v>
      </c>
      <c r="M89" s="6">
        <f>VLOOKUP($A$7:$A$91,dt!$A$2:$R$78,13,FALSE)</f>
        <v>258409</v>
      </c>
      <c r="N89" s="6">
        <f>VLOOKUP($A$7:$A$91,dt!$A$2:$R$78,14,FALSE)</f>
        <v>129</v>
      </c>
      <c r="O89" s="6">
        <f>VLOOKUP($A$7:$A$91,dt!$A$2:$R$78,15,FALSE)</f>
        <v>29854</v>
      </c>
      <c r="P89" s="6">
        <f>VLOOKUP($A$7:$A$91,dt!$A$2:$R$78,16,FALSE)</f>
        <v>663</v>
      </c>
      <c r="Q89" s="6">
        <f>VLOOKUP($A$7:$A$91,dt!$A$2:$R$78,17,FALSE)</f>
        <v>16294</v>
      </c>
      <c r="R89" s="6">
        <f>VLOOKUP($A$7:$A$91,dt!$A$2:$R$78,18,FALSE)</f>
        <v>466</v>
      </c>
      <c r="S89" s="6">
        <f>VLOOKUP($A$7:$A$91,dt!$A$2:$X$78,19,FALSE)</f>
        <v>47004</v>
      </c>
      <c r="T89" s="6">
        <f>VLOOKUP($A$7:$A$91,dt!$A$2:$X$78,20,FALSE)</f>
        <v>1309</v>
      </c>
      <c r="U89" s="6">
        <f>VLOOKUP($A$7:$A$91,dt!$A$2:$X$78,21,FALSE)</f>
        <v>51124</v>
      </c>
      <c r="V89" s="6">
        <f>VLOOKUP($A$7:$A$91,dt!$A$2:$X$78,22,FALSE)</f>
        <v>9855</v>
      </c>
      <c r="W89" s="6">
        <f>VLOOKUP($A$7:$A$91,dt!$A$2:$X$78,23,FALSE)</f>
        <v>17117</v>
      </c>
      <c r="X89" s="6">
        <f>VLOOKUP($A$7:$A$91,dt!$A$2:$X$78,24,FALSE)</f>
        <v>3621</v>
      </c>
    </row>
    <row r="90" spans="1:24" ht="18.75" x14ac:dyDescent="0.2">
      <c r="A90" s="5" t="s">
        <v>85</v>
      </c>
      <c r="B90" s="6">
        <f>VLOOKUP($A$7:$A$91,dt!$A$2:$R$78,2,FALSE)</f>
        <v>45495</v>
      </c>
      <c r="C90" s="6">
        <f>VLOOKUP($A$7:$A$91,dt!$A$2:$R$78,3,FALSE)</f>
        <v>59058</v>
      </c>
      <c r="D90" s="6">
        <f>VLOOKUP($A$7:$A$91,dt!$A$2:$R$78,4,FALSE)</f>
        <v>17576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1723</v>
      </c>
      <c r="H90" s="6">
        <f>VLOOKUP($A$7:$A$91,dt!$A$2:$R$78,8,FALSE)</f>
        <v>329</v>
      </c>
      <c r="I90" s="6">
        <f>VLOOKUP($A$7:$A$91,dt!$A$2:$R$78,9,FALSE)</f>
        <v>5101</v>
      </c>
      <c r="J90" s="6">
        <f>VLOOKUP($A$7:$A$91,dt!$A$2:$R$78,10,FALSE)</f>
        <v>105</v>
      </c>
      <c r="K90" s="6">
        <f>VLOOKUP($A$7:$A$91,dt!$A$2:$R$78,11,FALSE)</f>
        <v>844412</v>
      </c>
      <c r="L90" s="6">
        <f>VLOOKUP($A$7:$A$91,dt!$A$2:$R$78,12,FALSE)</f>
        <v>37450</v>
      </c>
      <c r="M90" s="6">
        <f>VLOOKUP($A$7:$A$91,dt!$A$2:$R$78,13,FALSE)</f>
        <v>82364</v>
      </c>
      <c r="N90" s="6">
        <f>VLOOKUP($A$7:$A$91,dt!$A$2:$R$78,14,FALSE)</f>
        <v>679</v>
      </c>
      <c r="O90" s="6">
        <f>VLOOKUP($A$7:$A$91,dt!$A$2:$R$78,15,FALSE)</f>
        <v>77514</v>
      </c>
      <c r="P90" s="6">
        <f>VLOOKUP($A$7:$A$91,dt!$A$2:$R$78,16,FALSE)</f>
        <v>492</v>
      </c>
      <c r="Q90" s="6">
        <f>VLOOKUP($A$7:$A$91,dt!$A$2:$R$78,17,FALSE)</f>
        <v>14532</v>
      </c>
      <c r="R90" s="6">
        <f>VLOOKUP($A$7:$A$91,dt!$A$2:$R$78,18,FALSE)</f>
        <v>902</v>
      </c>
      <c r="S90" s="6">
        <f>VLOOKUP($A$7:$A$91,dt!$A$2:$X$78,19,FALSE)</f>
        <v>23657</v>
      </c>
      <c r="T90" s="6">
        <f>VLOOKUP($A$7:$A$91,dt!$A$2:$X$78,20,FALSE)</f>
        <v>1223</v>
      </c>
      <c r="U90" s="6">
        <f>VLOOKUP($A$7:$A$91,dt!$A$2:$X$78,21,FALSE)</f>
        <v>67317</v>
      </c>
      <c r="V90" s="6">
        <f>VLOOKUP($A$7:$A$91,dt!$A$2:$X$78,22,FALSE)</f>
        <v>13513</v>
      </c>
      <c r="W90" s="6">
        <f>VLOOKUP($A$7:$A$91,dt!$A$2:$X$78,23,FALSE)</f>
        <v>3731</v>
      </c>
      <c r="X90" s="6">
        <f>VLOOKUP($A$7:$A$91,dt!$A$2:$X$78,24,FALSE)</f>
        <v>720</v>
      </c>
    </row>
    <row r="91" spans="1:24" ht="18.75" x14ac:dyDescent="0.2">
      <c r="A91" s="5" t="s">
        <v>86</v>
      </c>
      <c r="B91" s="6">
        <f>VLOOKUP($A$7:$A$91,dt!$A$2:$R$78,2,FALSE)</f>
        <v>54557</v>
      </c>
      <c r="C91" s="6">
        <f>VLOOKUP($A$7:$A$91,dt!$A$2:$R$78,3,FALSE)</f>
        <v>99403</v>
      </c>
      <c r="D91" s="6">
        <f>VLOOKUP($A$7:$A$91,dt!$A$2:$R$78,4,FALSE)</f>
        <v>23413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2321</v>
      </c>
      <c r="H91" s="6">
        <f>VLOOKUP($A$7:$A$91,dt!$A$2:$R$78,8,FALSE)</f>
        <v>436</v>
      </c>
      <c r="I91" s="6">
        <f>VLOOKUP($A$7:$A$91,dt!$A$2:$R$78,9,FALSE)</f>
        <v>7541</v>
      </c>
      <c r="J91" s="6">
        <f>VLOOKUP($A$7:$A$91,dt!$A$2:$R$78,10,FALSE)</f>
        <v>133</v>
      </c>
      <c r="K91" s="6">
        <f>VLOOKUP($A$7:$A$91,dt!$A$2:$R$78,11,FALSE)</f>
        <v>998422</v>
      </c>
      <c r="L91" s="6">
        <f>VLOOKUP($A$7:$A$91,dt!$A$2:$R$78,12,FALSE)</f>
        <v>44856</v>
      </c>
      <c r="M91" s="6">
        <f>VLOOKUP($A$7:$A$91,dt!$A$2:$R$78,13,FALSE)</f>
        <v>122375</v>
      </c>
      <c r="N91" s="6">
        <f>VLOOKUP($A$7:$A$91,dt!$A$2:$R$78,14,FALSE)</f>
        <v>143</v>
      </c>
      <c r="O91" s="6">
        <f>VLOOKUP($A$7:$A$91,dt!$A$2:$R$78,15,FALSE)</f>
        <v>40160</v>
      </c>
      <c r="P91" s="6">
        <f>VLOOKUP($A$7:$A$91,dt!$A$2:$R$78,16,FALSE)</f>
        <v>798</v>
      </c>
      <c r="Q91" s="6">
        <f>VLOOKUP($A$7:$A$91,dt!$A$2:$R$78,17,FALSE)</f>
        <v>6858</v>
      </c>
      <c r="R91" s="6">
        <f>VLOOKUP($A$7:$A$91,dt!$A$2:$R$78,18,FALSE)</f>
        <v>258</v>
      </c>
      <c r="S91" s="6">
        <f>VLOOKUP($A$7:$A$91,dt!$A$2:$X$78,19,FALSE)</f>
        <v>17966</v>
      </c>
      <c r="T91" s="6">
        <f>VLOOKUP($A$7:$A$91,dt!$A$2:$X$78,20,FALSE)</f>
        <v>857</v>
      </c>
      <c r="U91" s="6">
        <f>VLOOKUP($A$7:$A$91,dt!$A$2:$X$78,21,FALSE)</f>
        <v>50008</v>
      </c>
      <c r="V91" s="6">
        <f>VLOOKUP($A$7:$A$91,dt!$A$2:$X$78,22,FALSE)</f>
        <v>9826</v>
      </c>
      <c r="W91" s="6">
        <f>VLOOKUP($A$7:$A$91,dt!$A$2:$X$78,23,FALSE)</f>
        <v>3673</v>
      </c>
      <c r="X91" s="6">
        <f>VLOOKUP($A$7:$A$91,dt!$A$2:$X$78,24,FALSE)</f>
        <v>607</v>
      </c>
    </row>
    <row r="93" spans="1:24" ht="18.75" x14ac:dyDescent="0.2">
      <c r="A93" s="7" t="s">
        <v>97</v>
      </c>
      <c r="B93" s="7" t="s">
        <v>172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20.06.66</vt:lpstr>
      <vt:lpstr>'20.06.66'!Print_Area</vt:lpstr>
      <vt:lpstr>'20.06.66'!Print_Titles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2023-06-21T07:20:59Z</dcterms:modified>
</cp:coreProperties>
</file>