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6\"/>
    </mc:Choice>
  </mc:AlternateContent>
  <bookViews>
    <workbookView xWindow="0" yWindow="0" windowWidth="12390" windowHeight="7350" firstSheet="1" activeTab="1"/>
  </bookViews>
  <sheets>
    <sheet name="data" sheetId="41" state="hidden" r:id="rId1"/>
    <sheet name="20.01.66" sheetId="2" r:id="rId2"/>
  </sheets>
  <definedNames>
    <definedName name="_xlnm.Print_Area" localSheetId="1">'20.01.66'!$A$1:$X$94</definedName>
    <definedName name="_xlnm.Print_Titles" localSheetId="1">'20.01.66'!$1:$4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<sst xmlns="http://schemas.openxmlformats.org/spreadsheetml/2006/main" count="271" uniqueCount="174">
  <si>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</si>
  <si>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</si>
  <si>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</si>
  <si>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</si>
  <si>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</si>
  <si>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</si>
  <si>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</si>
  <si>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</si>
  <si>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</si>
  <si>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</si>
  <si>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</si>
  <si>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</si>
  <si>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</si>
  <si>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</si>
  <si>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</si>
  <si>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</si>
  <si>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</si>
  <si>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</si>
  <si>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</si>
  <si>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</si>
  <si>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</si>
  <si>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</si>
  <si>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</si>
  <si>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</si>
  <si>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</si>
  <si>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</si>
  <si>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</si>
  <si>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</si>
  <si>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</si>
  <si>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</si>
  <si>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</si>
  <si>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</si>
  <si>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</si>
  <si>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</si>
  <si>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</si>
  <si>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</si>
  <si>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</si>
  <si>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</si>
  <si>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</si>
  <si>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</si>
  <si>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</si>
  <si>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</si>
  <si>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</si>
  <si>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</si>
  <si>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</si>
  <si>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</si>
  <si>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</si>
  <si>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</si>
  <si>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</si>
  <si>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</si>
  <si>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</si>
  <si>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</si>
  <si>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</si>
  <si>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</si>
  <si>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</si>
  <si>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</si>
  <si>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</si>
  <si>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</si>
  <si>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</si>
  <si>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</si>
  <si>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</si>
  <si>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</si>
  <si>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</si>
  <si>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</si>
  <si>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</si>
  <si>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</si>
  <si>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</si>
  <si>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</si>
  <si>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</si>
  <si>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</si>
  <si>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</si>
  <si>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</si>
  <si>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</si>
  <si>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</si>
  <si>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</si>
  <si>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</si>
  <si>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</si>
  <si>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</si>
  <si>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</si>
  <si>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</si>
  <si>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</si>
  <si>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</si>
  <si>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</si>
  <si>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</si>
  <si>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</si>
  <si>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</si>
  <si>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</si>
  <si>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</si>
  <si>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</si>
  <si>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</si>
  <si>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</si>
  <si>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</si>
  <si>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</si>
  <si>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</si>
  <si>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</si>
  <si>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</si>
  <si>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</si>
  <si>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</si>
  <si>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</si>
  <si>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</si>
  <si>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</si>
  <si>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</si>
  <si>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</si>
  <si>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</si>
  <si>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</si>
  <si>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</si>
  <si>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</si>
  <si>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</si>
  <si>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</si>
  <si>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</si>
  <si>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</si>
  <si>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</si>
  <si>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</si>
  <si>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</si>
  <si>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</si>
  <si>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</si>
  <si>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</si>
  <si>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</si>
  <si>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</si>
  <si>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</si>
  <si>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</si>
  <si>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</si>
  <si>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</si>
  <si>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</si>
  <si>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</si>
  <si>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</si>
  <si>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</si>
  <si>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</si>
  <si>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</si>
  <si>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จำนวนรวม นกกระทา ทั้งสิ้น (ตัว)</t>
  </si>
  <si>
    <t>จำนวนรวมเกษตรกรผู้เลี้ยง นกกระทา ทั้งสิ้น (ราย)</t>
  </si>
  <si>
    <t>จำนวนรวมสัตว์เลี้ยง อื่นๆ ลา ทั้งสิ้น (ตัว)</t>
  </si>
  <si>
    <t>จำนวนรวมเกษตรกรผู้เลี้ยงสัตว์เลี้ยง อื่นๆ ลา ทั้งสิ้น (ราย)</t>
  </si>
  <si>
    <t>จำนวนรวมสัตว์เลี้ยง อื่นๆ ล่อ ทั้งสิ้น (ตัว)</t>
  </si>
  <si>
    <t>จำนวนรวมเกษตรกรผู้เลี้ยงสัตว์เลี้ยง อื่นๆ ล่อ ทั้งสิ้น (ราย)</t>
  </si>
  <si>
    <t>จำนวนรวมสัตว์เลี้ยง อื่นๆ ช้าง ทั้งสิ้น (ตัว)</t>
  </si>
  <si>
    <t>จำนวนรวมเกษตรกรผู้เลี้ยงสัตว์เลี้ยง อื่นๆ ช้าง ทั้งสิ้น (ราย)</t>
  </si>
  <si>
    <t>จำนวนรวมสัตว์เลี้ยง อื่นๆ ม้า ทั้งสิ้น (ตัว)</t>
  </si>
  <si>
    <t>จำนวนรวมเกษตรกรผู้เลี้ยงสัตว์เลี้ยง อื่นๆ ม้า ทั้งสิ้น (ราย)</t>
  </si>
  <si>
    <t>จำนวนรวมสัตว์เลี้ยง อื่นๆ ห่าน ทั้งสิ้น (ตัว)</t>
  </si>
  <si>
    <t>จำนวนรวมเกษตรกรผู้เลี้ยงสัตว์เลี้ยง อื่นๆ ห่าน ทั้งสิ้น (ราย)</t>
  </si>
  <si>
    <t>จำนวนรวมสัตว์เลี้ยง อื่นๆ ไก่งวง ทั้งสิ้น (ตัว)</t>
  </si>
  <si>
    <t>จำนวนรวมเกษตรกรผู้เลี้ยงสัตว์เลี้ยง อื่นๆ ไก่งวง ทั้งสิ้น (ราย)</t>
  </si>
  <si>
    <t>จำนวนรวมสัตว์เลี้ยง อื่นๆ นกกระจอกเทศ ทั้งสิ้น (ตัว)</t>
  </si>
  <si>
    <t>จำนวนรวมเกษตรกรผู้เลี้ยงสัตว์เลี้ยง อื่นๆ นกกระจอกเทศ ทั้งสิ้น (ราย)</t>
  </si>
  <si>
    <t>จำนวนรวมสัตว์เลี้ยง อื่นๆ นกอีมู ทั้งสิ้น (ตัว)</t>
  </si>
  <si>
    <t>จำนวนรวมเกษตรกรผู้เลี้ยงสัตว์เลี้ยง อื่นๆ นกอีมู ทั้งสิ้น (ราย)</t>
  </si>
  <si>
    <t>จำนวนรวมสัตว์เลี้ยง อื่นๆ กวาง ทั้งสิ้น (ตัว)</t>
  </si>
  <si>
    <t>จำนวนรวมเกษตรกรผู้เลี้ยงสัตว์เลี้ยง อื่นๆ กวาง ทั้งสิ้น (ราย)</t>
  </si>
  <si>
    <t>จำนวนรวมสัตว์เลี้ยง อื่นๆ อูฐ ทั้งสิ้น (ตัว)</t>
  </si>
  <si>
    <t>จำนวนรวมเกษตรกรผู้เลี้ยงสัตว์เลี้ยง อื่นๆ อูฐ ทั้งสิ้น (ราย)</t>
  </si>
  <si>
    <t>จำนวนรวมสัตว์เลี้ยง อื่นๆ หมูป่า ทั้งสิ้น (ตัว)</t>
  </si>
  <si>
    <t>จำนวนรวมเกษตรกรผู้เลี้ยงสัตว์เลี้ยง อื่นๆ หมูป่า ทั้งสิ้น (ราย)</t>
  </si>
  <si>
    <t>จำนวนรวมสัตว์เลี้ยง อื่นๆ นก/สัตว์ปีกสวยงาม ทั้งสิ้น (ตัว)</t>
  </si>
  <si>
    <t>จำนวนรวมเกษตรกรผู้เลี้ยงสัตว์เลี้ยง อื่นๆ นก/สัตว์ปีกสวยงาม ทั้งสิ้น (ราย)</t>
  </si>
  <si>
    <t>จำนวนรวมสัตว์เลี้ยง อื่นๆ สัตว์ปีกอื่นๆ ทั้งสิ้น (ตัว)</t>
  </si>
  <si>
    <t>จำนวนรวมเกษตรกรผู้เลี้ยงสัตว์เลี้ยง อื่นๆ สัตว์ปีกอื่นๆ ทั้งสิ้น (ราย)</t>
  </si>
  <si>
    <t>จำนวนรวมสัตว์เลี้ยง อื่นๆ ผึ้ง ทั้งสิ้น (รัง)</t>
  </si>
  <si>
    <t>จำนวนรวมเกษตรกรผู้เลี้ยงสัตว์เลี้ยง อื่นๆ ผึ้ง ทั้งสิ้น (ราย)</t>
  </si>
  <si>
    <t>จำนวนรวมสัตว์เลี้ยง อื่นๆ จิ้งหรีด ทั้งสิ้น (กิโลกรัม)</t>
  </si>
  <si>
    <t>จำนวนรวมเกษตรกรผู้เลี้ยงสัตว์เลี้ยง อื่นๆ จิ้งหรีด ทั้งสิ้น (ราย)</t>
  </si>
  <si>
    <t>จำนวนรวมสัตว์เลี้ยง อื่นๆ กระต่าย (ตัว)</t>
  </si>
  <si>
    <t>จำนวนรวมเกษตรกรผู้เลี้ยงสัตว์เลี้ยง อื่นๆ กระต่าย (ราย)</t>
  </si>
  <si>
    <t>จำนวนรวมสัตว์เลี้ยง อื่นๆ ม้าลาย (ตัว)</t>
  </si>
  <si>
    <t>จำนวนรวมเกษตรกรผู้เลี้ยงสัตว์เลี้ยง อื่นๆ ม้าลาย (ราย)</t>
  </si>
  <si>
    <t>จำนวนรวมสัตว์เลี้ยง อื่นๆ ทั้งสิ้น (ตัว)</t>
  </si>
  <si>
    <t>จำนวนรวมสัตว์เลี้ยง อื่นๆ ทั้งสิ้น (รัง)</t>
  </si>
  <si>
    <t>จำนวนรวมสัตว์เลี้ยง อื่นๆ ทั้งสิ้น (กิโลกรัม)</t>
  </si>
  <si>
    <t>จำนวนรวมเกษตรกรผู้เลี้ยงสัตว์เลี้ยง อื่นๆ ทั้งสิ้น (ราย)</t>
  </si>
  <si>
    <t>จำนวนรวม พืชอาหารสัตว์ ทั้งสิ้น (ไร่)</t>
  </si>
  <si>
    <t>จำนวนรวมเกษตรกรผู้ปลูก พืชอาหารสัตว์ ทั้งสิ้น (ราย)</t>
  </si>
  <si>
    <t>ข้อมูลจำนวนเกษตรกรผู้เลี้ยงสัตว์และปศุสัตว์ ปี 2566</t>
  </si>
  <si>
    <t>:  ประมวลผลข้อมูล ณ วันที่ 20 มกราคม 2566</t>
  </si>
  <si>
    <t>ข้อมูล ณ วันที่ 20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</si>
</sst>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8"/>
  <sheetViews>
    <sheetView workbookViewId="0">
      <selection activeCell="Y1" sqref="Y1:Y1048576"/>
    </sheetView>
  </sheetViews>
  <sheetFormatPr defaultRowHeight="14.25" x14ac:dyDescent="0.2"/>
  <sheetData>
    <row r="1" spans="1:66" x14ac:dyDescent="0.2">
      <c r="A1" t="s">
        <v>115</v>
      </c>
      <c r="B1" t="s">
        <v>100</v>
      </c>
      <c r="C1" t="s">
        <v>105</v>
      </c>
      <c r="D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  <c r="S1" t="s">
        <v>125</v>
      </c>
      <c r="T1" t="s">
        <v>126</v>
      </c>
      <c r="U1" t="s">
        <v>113</v>
      </c>
      <c r="V1" t="s">
        <v>114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  <c r="AV1" t="s">
        <v>152</v>
      </c>
      <c r="AW1" t="s">
        <v>153</v>
      </c>
      <c r="AX1" t="s">
        <v>154</v>
      </c>
      <c r="AY1" t="s">
        <v>155</v>
      </c>
      <c r="AZ1" t="s">
        <v>156</v>
      </c>
      <c r="BA1" t="s">
        <v>157</v>
      </c>
      <c r="BB1" t="s">
        <v>158</v>
      </c>
      <c r="BC1" t="s">
        <v>159</v>
      </c>
      <c r="BD1" t="s">
        <v>160</v>
      </c>
      <c r="BE1" t="s">
        <v>161</v>
      </c>
      <c r="BF1" t="s">
        <v>162</v>
      </c>
      <c r="BG1" t="s">
        <v>163</v>
      </c>
      <c r="BH1" t="s">
        <v>164</v>
      </c>
      <c r="BI1" t="s">
        <v>165</v>
      </c>
      <c r="BJ1" t="s">
        <v>166</v>
      </c>
      <c r="BK1" t="s">
        <v>167</v>
      </c>
      <c r="BL1" t="s">
        <v>168</v>
      </c>
      <c r="BM1" t="s">
        <v>169</v>
      </c>
      <c r="BN1" t="s">
        <v>170</v>
      </c>
    </row>
    <row r="2" spans="1:66" x14ac:dyDescent="0.2">
      <c r="A2" t="s">
        <v>10</v>
      </c>
      <c r="B2">
        <v>4696</v>
      </c>
      <c r="C2">
        <v>5095</v>
      </c>
      <c r="D2">
        <v>612</v>
      </c>
      <c r="E2">
        <v>116</v>
      </c>
      <c r="F2">
        <v>5</v>
      </c>
      <c r="G2">
        <v>250</v>
      </c>
      <c r="H2">
        <v>47</v>
      </c>
      <c r="I2">
        <v>61</v>
      </c>
      <c r="J2">
        <v>8</v>
      </c>
      <c r="K2">
        <v>108594</v>
      </c>
      <c r="L2">
        <v>3765</v>
      </c>
      <c r="M2">
        <v>34497</v>
      </c>
      <c r="N2">
        <v>196</v>
      </c>
      <c r="O2">
        <v>9210</v>
      </c>
      <c r="P2">
        <v>193</v>
      </c>
      <c r="Q2">
        <v>13817</v>
      </c>
      <c r="R2">
        <v>119</v>
      </c>
      <c r="S2">
        <v>26906</v>
      </c>
      <c r="T2">
        <v>121</v>
      </c>
      <c r="U2">
        <v>10318</v>
      </c>
      <c r="V2">
        <v>477</v>
      </c>
      <c r="W2">
        <v>1292</v>
      </c>
      <c r="X2">
        <v>82</v>
      </c>
      <c r="Y2">
        <v>52</v>
      </c>
      <c r="Z2">
        <v>2</v>
      </c>
      <c r="AA2">
        <v>2</v>
      </c>
      <c r="AB2">
        <v>1</v>
      </c>
      <c r="AC2">
        <v>3</v>
      </c>
      <c r="AD2">
        <v>1</v>
      </c>
      <c r="AE2">
        <v>0</v>
      </c>
      <c r="AF2">
        <v>0</v>
      </c>
      <c r="AG2">
        <v>132</v>
      </c>
      <c r="AH2">
        <v>21</v>
      </c>
      <c r="AI2">
        <v>409</v>
      </c>
      <c r="AJ2">
        <v>52</v>
      </c>
      <c r="AK2">
        <v>129</v>
      </c>
      <c r="AL2">
        <v>11</v>
      </c>
      <c r="AM2">
        <v>0</v>
      </c>
      <c r="AN2">
        <v>0</v>
      </c>
      <c r="AO2">
        <v>0</v>
      </c>
      <c r="AP2">
        <v>0</v>
      </c>
      <c r="AQ2">
        <v>2</v>
      </c>
      <c r="AR2">
        <v>1</v>
      </c>
      <c r="AS2">
        <v>0</v>
      </c>
      <c r="AT2">
        <v>0</v>
      </c>
      <c r="AU2">
        <v>39</v>
      </c>
      <c r="AV2">
        <v>2</v>
      </c>
      <c r="AW2">
        <v>4611</v>
      </c>
      <c r="AX2">
        <v>173</v>
      </c>
      <c r="AY2">
        <v>981</v>
      </c>
      <c r="AZ2">
        <v>41</v>
      </c>
      <c r="BA2">
        <v>0</v>
      </c>
      <c r="BB2">
        <v>0</v>
      </c>
      <c r="BC2">
        <v>0</v>
      </c>
      <c r="BD2">
        <v>0</v>
      </c>
      <c r="BE2">
        <v>59</v>
      </c>
      <c r="BF2">
        <v>5</v>
      </c>
      <c r="BG2">
        <v>4</v>
      </c>
      <c r="BH2">
        <v>1</v>
      </c>
      <c r="BI2">
        <v>6371</v>
      </c>
      <c r="BJ2">
        <v>0</v>
      </c>
      <c r="BK2">
        <v>0</v>
      </c>
      <c r="BL2">
        <v>266</v>
      </c>
      <c r="BM2">
        <v>115</v>
      </c>
      <c r="BN2">
        <v>15</v>
      </c>
    </row>
    <row r="3" spans="1:66" x14ac:dyDescent="0.2">
      <c r="A3" t="s">
        <v>17</v>
      </c>
      <c r="B3">
        <v>20308</v>
      </c>
      <c r="C3">
        <v>57291</v>
      </c>
      <c r="D3">
        <v>3521</v>
      </c>
      <c r="E3">
        <v>1121</v>
      </c>
      <c r="F3">
        <v>60</v>
      </c>
      <c r="G3">
        <v>17707</v>
      </c>
      <c r="H3">
        <v>1297</v>
      </c>
      <c r="I3">
        <v>196862</v>
      </c>
      <c r="J3">
        <v>628</v>
      </c>
      <c r="K3">
        <v>1024438</v>
      </c>
      <c r="L3">
        <v>16335</v>
      </c>
      <c r="M3">
        <v>6179445</v>
      </c>
      <c r="N3">
        <v>150</v>
      </c>
      <c r="O3">
        <v>72906</v>
      </c>
      <c r="P3">
        <v>1999</v>
      </c>
      <c r="Q3">
        <v>66792</v>
      </c>
      <c r="R3">
        <v>297</v>
      </c>
      <c r="S3">
        <v>1057922</v>
      </c>
      <c r="T3">
        <v>1511</v>
      </c>
      <c r="U3">
        <v>42817</v>
      </c>
      <c r="V3">
        <v>1178</v>
      </c>
      <c r="W3">
        <v>4125</v>
      </c>
      <c r="X3">
        <v>136</v>
      </c>
      <c r="Y3">
        <v>90753</v>
      </c>
      <c r="Z3">
        <v>20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27</v>
      </c>
      <c r="AH3">
        <v>8</v>
      </c>
      <c r="AI3">
        <v>952</v>
      </c>
      <c r="AJ3">
        <v>172</v>
      </c>
      <c r="AK3">
        <v>502</v>
      </c>
      <c r="AL3">
        <v>42</v>
      </c>
      <c r="AM3">
        <v>0</v>
      </c>
      <c r="AN3">
        <v>0</v>
      </c>
      <c r="AO3">
        <v>0</v>
      </c>
      <c r="AP3">
        <v>0</v>
      </c>
      <c r="AQ3">
        <v>45</v>
      </c>
      <c r="AR3">
        <v>3</v>
      </c>
      <c r="AS3">
        <v>0</v>
      </c>
      <c r="AT3">
        <v>0</v>
      </c>
      <c r="AU3">
        <v>77</v>
      </c>
      <c r="AV3">
        <v>13</v>
      </c>
      <c r="AW3">
        <v>2779</v>
      </c>
      <c r="AX3">
        <v>149</v>
      </c>
      <c r="AY3">
        <v>3846</v>
      </c>
      <c r="AZ3">
        <v>238</v>
      </c>
      <c r="BA3">
        <v>0</v>
      </c>
      <c r="BB3">
        <v>0</v>
      </c>
      <c r="BC3">
        <v>7328</v>
      </c>
      <c r="BD3">
        <v>26</v>
      </c>
      <c r="BE3">
        <v>230</v>
      </c>
      <c r="BF3">
        <v>18</v>
      </c>
      <c r="BG3">
        <v>0</v>
      </c>
      <c r="BH3">
        <v>0</v>
      </c>
      <c r="BI3">
        <v>8458</v>
      </c>
      <c r="BJ3">
        <v>0</v>
      </c>
      <c r="BK3">
        <v>7328</v>
      </c>
      <c r="BL3">
        <v>608</v>
      </c>
      <c r="BM3">
        <v>3188.25</v>
      </c>
      <c r="BN3">
        <v>726</v>
      </c>
    </row>
    <row r="4" spans="1:66" x14ac:dyDescent="0.2">
      <c r="A4" t="s">
        <v>11</v>
      </c>
      <c r="B4">
        <v>4059</v>
      </c>
      <c r="C4">
        <v>2265</v>
      </c>
      <c r="D4">
        <v>323</v>
      </c>
      <c r="E4">
        <v>0</v>
      </c>
      <c r="F4">
        <v>0</v>
      </c>
      <c r="G4">
        <v>198</v>
      </c>
      <c r="H4">
        <v>39</v>
      </c>
      <c r="I4">
        <v>0</v>
      </c>
      <c r="J4">
        <v>0</v>
      </c>
      <c r="K4">
        <v>102524</v>
      </c>
      <c r="L4">
        <v>3508</v>
      </c>
      <c r="M4">
        <v>18409</v>
      </c>
      <c r="N4">
        <v>38</v>
      </c>
      <c r="O4">
        <v>8349</v>
      </c>
      <c r="P4">
        <v>286</v>
      </c>
      <c r="Q4">
        <v>4312</v>
      </c>
      <c r="R4">
        <v>77</v>
      </c>
      <c r="S4">
        <v>137479</v>
      </c>
      <c r="T4">
        <v>146</v>
      </c>
      <c r="U4">
        <v>4159</v>
      </c>
      <c r="V4">
        <v>266</v>
      </c>
      <c r="W4">
        <v>320</v>
      </c>
      <c r="X4">
        <v>23</v>
      </c>
      <c r="Y4">
        <v>1100</v>
      </c>
      <c r="Z4">
        <v>3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96</v>
      </c>
      <c r="AH4">
        <v>17</v>
      </c>
      <c r="AI4">
        <v>511</v>
      </c>
      <c r="AJ4">
        <v>74</v>
      </c>
      <c r="AK4">
        <v>126</v>
      </c>
      <c r="AL4">
        <v>13</v>
      </c>
      <c r="AM4">
        <v>0</v>
      </c>
      <c r="AN4">
        <v>0</v>
      </c>
      <c r="AO4">
        <v>0</v>
      </c>
      <c r="AP4">
        <v>0</v>
      </c>
      <c r="AQ4">
        <v>59</v>
      </c>
      <c r="AR4">
        <v>5</v>
      </c>
      <c r="AS4">
        <v>0</v>
      </c>
      <c r="AT4">
        <v>0</v>
      </c>
      <c r="AU4">
        <v>12</v>
      </c>
      <c r="AV4">
        <v>2</v>
      </c>
      <c r="AW4">
        <v>668</v>
      </c>
      <c r="AX4">
        <v>33</v>
      </c>
      <c r="AY4">
        <v>566</v>
      </c>
      <c r="AZ4">
        <v>23</v>
      </c>
      <c r="BA4">
        <v>20</v>
      </c>
      <c r="BB4">
        <v>1</v>
      </c>
      <c r="BC4">
        <v>102</v>
      </c>
      <c r="BD4">
        <v>2</v>
      </c>
      <c r="BE4">
        <v>235</v>
      </c>
      <c r="BF4">
        <v>7</v>
      </c>
      <c r="BG4">
        <v>0</v>
      </c>
      <c r="BH4">
        <v>0</v>
      </c>
      <c r="BI4">
        <v>2273</v>
      </c>
      <c r="BJ4">
        <v>20</v>
      </c>
      <c r="BK4">
        <v>102</v>
      </c>
      <c r="BL4">
        <v>150</v>
      </c>
      <c r="BM4">
        <v>0</v>
      </c>
      <c r="BN4">
        <v>0</v>
      </c>
    </row>
    <row r="5" spans="1:66" x14ac:dyDescent="0.2">
      <c r="A5" t="s">
        <v>12</v>
      </c>
      <c r="B5">
        <v>6196</v>
      </c>
      <c r="C5">
        <v>4905</v>
      </c>
      <c r="D5">
        <v>281</v>
      </c>
      <c r="E5">
        <v>39</v>
      </c>
      <c r="F5">
        <v>2</v>
      </c>
      <c r="G5">
        <v>955</v>
      </c>
      <c r="H5">
        <v>79</v>
      </c>
      <c r="I5">
        <v>2</v>
      </c>
      <c r="J5">
        <v>1</v>
      </c>
      <c r="K5">
        <v>276189</v>
      </c>
      <c r="L5">
        <v>4995</v>
      </c>
      <c r="M5">
        <v>184983</v>
      </c>
      <c r="N5">
        <v>77</v>
      </c>
      <c r="O5">
        <v>112622</v>
      </c>
      <c r="P5">
        <v>1726</v>
      </c>
      <c r="Q5">
        <v>58711</v>
      </c>
      <c r="R5">
        <v>121</v>
      </c>
      <c r="S5">
        <v>340029</v>
      </c>
      <c r="T5">
        <v>535</v>
      </c>
      <c r="U5">
        <v>3276</v>
      </c>
      <c r="V5">
        <v>122</v>
      </c>
      <c r="W5">
        <v>440</v>
      </c>
      <c r="X5">
        <v>18</v>
      </c>
      <c r="Y5">
        <v>173133</v>
      </c>
      <c r="Z5">
        <v>16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38</v>
      </c>
      <c r="AH5">
        <v>7</v>
      </c>
      <c r="AI5">
        <v>2141</v>
      </c>
      <c r="AJ5">
        <v>124</v>
      </c>
      <c r="AK5">
        <v>47</v>
      </c>
      <c r="AL5">
        <v>9</v>
      </c>
      <c r="AM5">
        <v>0</v>
      </c>
      <c r="AN5">
        <v>0</v>
      </c>
      <c r="AO5">
        <v>0</v>
      </c>
      <c r="AP5">
        <v>0</v>
      </c>
      <c r="AQ5">
        <v>3</v>
      </c>
      <c r="AR5">
        <v>1</v>
      </c>
      <c r="AS5">
        <v>0</v>
      </c>
      <c r="AT5">
        <v>0</v>
      </c>
      <c r="AU5">
        <v>32</v>
      </c>
      <c r="AV5">
        <v>6</v>
      </c>
      <c r="AW5">
        <v>4305</v>
      </c>
      <c r="AX5">
        <v>82</v>
      </c>
      <c r="AY5">
        <v>624</v>
      </c>
      <c r="AZ5">
        <v>11</v>
      </c>
      <c r="BA5">
        <v>0</v>
      </c>
      <c r="BB5">
        <v>0</v>
      </c>
      <c r="BC5">
        <v>2589</v>
      </c>
      <c r="BD5">
        <v>18</v>
      </c>
      <c r="BE5">
        <v>57</v>
      </c>
      <c r="BF5">
        <v>3</v>
      </c>
      <c r="BG5">
        <v>0</v>
      </c>
      <c r="BH5">
        <v>0</v>
      </c>
      <c r="BI5">
        <v>7247</v>
      </c>
      <c r="BJ5">
        <v>0</v>
      </c>
      <c r="BK5">
        <v>2589</v>
      </c>
      <c r="BL5">
        <v>234</v>
      </c>
      <c r="BM5">
        <v>124.75</v>
      </c>
      <c r="BN5">
        <v>8</v>
      </c>
    </row>
    <row r="6" spans="1:66" x14ac:dyDescent="0.2">
      <c r="A6" t="s">
        <v>13</v>
      </c>
      <c r="B6">
        <v>14842</v>
      </c>
      <c r="C6">
        <v>10712</v>
      </c>
      <c r="D6">
        <v>1093</v>
      </c>
      <c r="E6">
        <v>4</v>
      </c>
      <c r="F6">
        <v>3</v>
      </c>
      <c r="G6">
        <v>1702</v>
      </c>
      <c r="H6">
        <v>215</v>
      </c>
      <c r="I6">
        <v>26319</v>
      </c>
      <c r="J6">
        <v>32</v>
      </c>
      <c r="K6">
        <v>576011</v>
      </c>
      <c r="L6">
        <v>12410</v>
      </c>
      <c r="M6">
        <v>2731565</v>
      </c>
      <c r="N6">
        <v>128</v>
      </c>
      <c r="O6">
        <v>3043837</v>
      </c>
      <c r="P6">
        <v>2100</v>
      </c>
      <c r="Q6">
        <v>96785</v>
      </c>
      <c r="R6">
        <v>211</v>
      </c>
      <c r="S6">
        <v>458563</v>
      </c>
      <c r="T6">
        <v>1285</v>
      </c>
      <c r="U6">
        <v>8209</v>
      </c>
      <c r="V6">
        <v>391</v>
      </c>
      <c r="W6">
        <v>411</v>
      </c>
      <c r="X6">
        <v>22</v>
      </c>
      <c r="Y6">
        <v>2004932</v>
      </c>
      <c r="Z6">
        <v>73</v>
      </c>
      <c r="AA6">
        <v>20</v>
      </c>
      <c r="AB6">
        <v>2</v>
      </c>
      <c r="AC6">
        <v>0</v>
      </c>
      <c r="AD6">
        <v>0</v>
      </c>
      <c r="AE6">
        <v>29</v>
      </c>
      <c r="AF6">
        <v>2</v>
      </c>
      <c r="AG6">
        <v>215</v>
      </c>
      <c r="AH6">
        <v>40</v>
      </c>
      <c r="AI6">
        <v>11682</v>
      </c>
      <c r="AJ6">
        <v>255</v>
      </c>
      <c r="AK6">
        <v>312</v>
      </c>
      <c r="AL6">
        <v>24</v>
      </c>
      <c r="AM6">
        <v>0</v>
      </c>
      <c r="AN6">
        <v>0</v>
      </c>
      <c r="AO6">
        <v>0</v>
      </c>
      <c r="AP6">
        <v>0</v>
      </c>
      <c r="AQ6">
        <v>5</v>
      </c>
      <c r="AR6">
        <v>1</v>
      </c>
      <c r="AS6">
        <v>3</v>
      </c>
      <c r="AT6">
        <v>1</v>
      </c>
      <c r="AU6">
        <v>78</v>
      </c>
      <c r="AV6">
        <v>6</v>
      </c>
      <c r="AW6">
        <v>4167</v>
      </c>
      <c r="AX6">
        <v>157</v>
      </c>
      <c r="AY6">
        <v>2549</v>
      </c>
      <c r="AZ6">
        <v>234</v>
      </c>
      <c r="BA6">
        <v>0</v>
      </c>
      <c r="BB6">
        <v>0</v>
      </c>
      <c r="BC6">
        <v>13035</v>
      </c>
      <c r="BD6">
        <v>27</v>
      </c>
      <c r="BE6">
        <v>104</v>
      </c>
      <c r="BF6">
        <v>7</v>
      </c>
      <c r="BG6">
        <v>5</v>
      </c>
      <c r="BH6">
        <v>1</v>
      </c>
      <c r="BI6">
        <v>19169</v>
      </c>
      <c r="BJ6">
        <v>0</v>
      </c>
      <c r="BK6">
        <v>13035</v>
      </c>
      <c r="BL6">
        <v>698</v>
      </c>
      <c r="BM6">
        <v>848.75</v>
      </c>
      <c r="BN6">
        <v>85</v>
      </c>
    </row>
    <row r="7" spans="1:66" x14ac:dyDescent="0.2">
      <c r="A7" t="s">
        <v>15</v>
      </c>
      <c r="B7">
        <v>27827</v>
      </c>
      <c r="C7">
        <v>72674</v>
      </c>
      <c r="D7">
        <v>4431</v>
      </c>
      <c r="E7">
        <v>84028</v>
      </c>
      <c r="F7">
        <v>2329</v>
      </c>
      <c r="G7">
        <v>3902</v>
      </c>
      <c r="H7">
        <v>283</v>
      </c>
      <c r="I7">
        <v>542772</v>
      </c>
      <c r="J7">
        <v>1043</v>
      </c>
      <c r="K7">
        <v>947430</v>
      </c>
      <c r="L7">
        <v>21346</v>
      </c>
      <c r="M7">
        <v>57489703</v>
      </c>
      <c r="N7">
        <v>399</v>
      </c>
      <c r="O7">
        <v>718905</v>
      </c>
      <c r="P7">
        <v>1243</v>
      </c>
      <c r="Q7">
        <v>417716</v>
      </c>
      <c r="R7">
        <v>239</v>
      </c>
      <c r="S7">
        <v>605336</v>
      </c>
      <c r="T7">
        <v>1004</v>
      </c>
      <c r="U7">
        <v>73945</v>
      </c>
      <c r="V7">
        <v>2377</v>
      </c>
      <c r="W7">
        <v>4707</v>
      </c>
      <c r="X7">
        <v>123</v>
      </c>
      <c r="Y7">
        <v>759467</v>
      </c>
      <c r="Z7">
        <v>36</v>
      </c>
      <c r="AA7">
        <v>12</v>
      </c>
      <c r="AB7">
        <v>1</v>
      </c>
      <c r="AC7">
        <v>0</v>
      </c>
      <c r="AD7">
        <v>0</v>
      </c>
      <c r="AE7">
        <v>0</v>
      </c>
      <c r="AF7">
        <v>0</v>
      </c>
      <c r="AG7">
        <v>128</v>
      </c>
      <c r="AH7">
        <v>39</v>
      </c>
      <c r="AI7">
        <v>2121</v>
      </c>
      <c r="AJ7">
        <v>329</v>
      </c>
      <c r="AK7">
        <v>1167</v>
      </c>
      <c r="AL7">
        <v>82</v>
      </c>
      <c r="AM7">
        <v>8</v>
      </c>
      <c r="AN7">
        <v>2</v>
      </c>
      <c r="AO7">
        <v>6</v>
      </c>
      <c r="AP7">
        <v>1</v>
      </c>
      <c r="AQ7">
        <v>161</v>
      </c>
      <c r="AR7">
        <v>6</v>
      </c>
      <c r="AS7">
        <v>0</v>
      </c>
      <c r="AT7">
        <v>0</v>
      </c>
      <c r="AU7">
        <v>160</v>
      </c>
      <c r="AV7">
        <v>22</v>
      </c>
      <c r="AW7">
        <v>5308</v>
      </c>
      <c r="AX7">
        <v>252</v>
      </c>
      <c r="AY7">
        <v>1233</v>
      </c>
      <c r="AZ7">
        <v>97</v>
      </c>
      <c r="BA7">
        <v>0</v>
      </c>
      <c r="BB7">
        <v>0</v>
      </c>
      <c r="BC7">
        <v>19916</v>
      </c>
      <c r="BD7">
        <v>91</v>
      </c>
      <c r="BE7">
        <v>123</v>
      </c>
      <c r="BF7">
        <v>20</v>
      </c>
      <c r="BG7">
        <v>0</v>
      </c>
      <c r="BH7">
        <v>0</v>
      </c>
      <c r="BI7">
        <v>10427</v>
      </c>
      <c r="BJ7">
        <v>0</v>
      </c>
      <c r="BK7">
        <v>19916</v>
      </c>
      <c r="BL7">
        <v>856</v>
      </c>
      <c r="BM7">
        <v>6233.5</v>
      </c>
      <c r="BN7">
        <v>943</v>
      </c>
    </row>
    <row r="8" spans="1:66" x14ac:dyDescent="0.2">
      <c r="A8" t="s">
        <v>18</v>
      </c>
      <c r="B8">
        <v>17678</v>
      </c>
      <c r="C8">
        <v>30459</v>
      </c>
      <c r="D8">
        <v>2117</v>
      </c>
      <c r="E8">
        <v>168886</v>
      </c>
      <c r="F8">
        <v>4621</v>
      </c>
      <c r="G8">
        <v>10306</v>
      </c>
      <c r="H8">
        <v>678</v>
      </c>
      <c r="I8">
        <v>70525</v>
      </c>
      <c r="J8">
        <v>118</v>
      </c>
      <c r="K8">
        <v>582535</v>
      </c>
      <c r="L8">
        <v>11962</v>
      </c>
      <c r="M8">
        <v>18035376</v>
      </c>
      <c r="N8">
        <v>249</v>
      </c>
      <c r="O8">
        <v>2180323</v>
      </c>
      <c r="P8">
        <v>1396</v>
      </c>
      <c r="Q8">
        <v>665966</v>
      </c>
      <c r="R8">
        <v>168</v>
      </c>
      <c r="S8">
        <v>217802</v>
      </c>
      <c r="T8">
        <v>606</v>
      </c>
      <c r="U8">
        <v>28260</v>
      </c>
      <c r="V8">
        <v>857</v>
      </c>
      <c r="W8">
        <v>2558</v>
      </c>
      <c r="X8">
        <v>59</v>
      </c>
      <c r="Y8">
        <v>4920</v>
      </c>
      <c r="Z8">
        <v>5</v>
      </c>
      <c r="AA8">
        <v>9</v>
      </c>
      <c r="AB8">
        <v>2</v>
      </c>
      <c r="AC8">
        <v>6</v>
      </c>
      <c r="AD8">
        <v>2</v>
      </c>
      <c r="AE8">
        <v>0</v>
      </c>
      <c r="AF8">
        <v>0</v>
      </c>
      <c r="AG8">
        <v>253</v>
      </c>
      <c r="AH8">
        <v>45</v>
      </c>
      <c r="AI8">
        <v>2928</v>
      </c>
      <c r="AJ8">
        <v>141</v>
      </c>
      <c r="AK8">
        <v>1132</v>
      </c>
      <c r="AL8">
        <v>41</v>
      </c>
      <c r="AM8">
        <v>6</v>
      </c>
      <c r="AN8">
        <v>3</v>
      </c>
      <c r="AO8">
        <v>4</v>
      </c>
      <c r="AP8">
        <v>1</v>
      </c>
      <c r="AQ8">
        <v>539</v>
      </c>
      <c r="AR8">
        <v>4</v>
      </c>
      <c r="AS8">
        <v>0</v>
      </c>
      <c r="AT8">
        <v>0</v>
      </c>
      <c r="AU8">
        <v>199</v>
      </c>
      <c r="AV8">
        <v>18</v>
      </c>
      <c r="AW8">
        <v>1615</v>
      </c>
      <c r="AX8">
        <v>41</v>
      </c>
      <c r="AY8">
        <v>1047</v>
      </c>
      <c r="AZ8">
        <v>55</v>
      </c>
      <c r="BA8">
        <v>30</v>
      </c>
      <c r="BB8">
        <v>1</v>
      </c>
      <c r="BC8">
        <v>3768</v>
      </c>
      <c r="BD8">
        <v>11</v>
      </c>
      <c r="BE8">
        <v>81</v>
      </c>
      <c r="BF8">
        <v>9</v>
      </c>
      <c r="BG8">
        <v>0</v>
      </c>
      <c r="BH8">
        <v>0</v>
      </c>
      <c r="BI8">
        <v>7819</v>
      </c>
      <c r="BJ8">
        <v>30</v>
      </c>
      <c r="BK8">
        <v>3768</v>
      </c>
      <c r="BL8">
        <v>332</v>
      </c>
      <c r="BM8">
        <v>16815.75</v>
      </c>
      <c r="BN8">
        <v>1961</v>
      </c>
    </row>
    <row r="9" spans="1:66" x14ac:dyDescent="0.2">
      <c r="A9" t="s">
        <v>16</v>
      </c>
      <c r="B9">
        <v>5150</v>
      </c>
      <c r="C9">
        <v>2964</v>
      </c>
      <c r="D9">
        <v>432</v>
      </c>
      <c r="E9">
        <v>130</v>
      </c>
      <c r="F9">
        <v>7</v>
      </c>
      <c r="G9">
        <v>299</v>
      </c>
      <c r="H9">
        <v>51</v>
      </c>
      <c r="I9">
        <v>11173</v>
      </c>
      <c r="J9">
        <v>168</v>
      </c>
      <c r="K9">
        <v>217471</v>
      </c>
      <c r="L9">
        <v>4132</v>
      </c>
      <c r="M9">
        <v>1923379</v>
      </c>
      <c r="N9">
        <v>65</v>
      </c>
      <c r="O9">
        <v>51881</v>
      </c>
      <c r="P9">
        <v>399</v>
      </c>
      <c r="Q9">
        <v>4596</v>
      </c>
      <c r="R9">
        <v>73</v>
      </c>
      <c r="S9">
        <v>127703</v>
      </c>
      <c r="T9">
        <v>387</v>
      </c>
      <c r="U9">
        <v>19181</v>
      </c>
      <c r="V9">
        <v>579</v>
      </c>
      <c r="W9">
        <v>376</v>
      </c>
      <c r="X9">
        <v>23</v>
      </c>
      <c r="Y9">
        <v>45520</v>
      </c>
      <c r="Z9">
        <v>3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20</v>
      </c>
      <c r="AH9">
        <v>7</v>
      </c>
      <c r="AI9">
        <v>711</v>
      </c>
      <c r="AJ9">
        <v>104</v>
      </c>
      <c r="AK9">
        <v>85</v>
      </c>
      <c r="AL9">
        <v>13</v>
      </c>
      <c r="AM9">
        <v>1</v>
      </c>
      <c r="AN9">
        <v>1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7</v>
      </c>
      <c r="AV9">
        <v>3</v>
      </c>
      <c r="AW9">
        <v>2385</v>
      </c>
      <c r="AX9">
        <v>88</v>
      </c>
      <c r="AY9">
        <v>300</v>
      </c>
      <c r="AZ9">
        <v>23</v>
      </c>
      <c r="BA9">
        <v>0</v>
      </c>
      <c r="BB9">
        <v>0</v>
      </c>
      <c r="BC9">
        <v>120</v>
      </c>
      <c r="BD9">
        <v>1</v>
      </c>
      <c r="BE9">
        <v>0</v>
      </c>
      <c r="BF9">
        <v>0</v>
      </c>
      <c r="BG9">
        <v>0</v>
      </c>
      <c r="BH9">
        <v>0</v>
      </c>
      <c r="BI9">
        <v>3509</v>
      </c>
      <c r="BJ9">
        <v>0</v>
      </c>
      <c r="BK9">
        <v>120</v>
      </c>
      <c r="BL9">
        <v>213</v>
      </c>
      <c r="BM9">
        <v>279</v>
      </c>
      <c r="BN9">
        <v>57</v>
      </c>
    </row>
    <row r="10" spans="1:66" x14ac:dyDescent="0.2">
      <c r="A10" t="s">
        <v>14</v>
      </c>
      <c r="B10">
        <v>16415</v>
      </c>
      <c r="C10">
        <v>13047</v>
      </c>
      <c r="D10">
        <v>1477</v>
      </c>
      <c r="E10">
        <v>0</v>
      </c>
      <c r="F10">
        <v>0</v>
      </c>
      <c r="G10">
        <v>946</v>
      </c>
      <c r="H10">
        <v>75</v>
      </c>
      <c r="I10">
        <v>59419</v>
      </c>
      <c r="J10">
        <v>717</v>
      </c>
      <c r="K10">
        <v>814528</v>
      </c>
      <c r="L10">
        <v>13912</v>
      </c>
      <c r="M10">
        <v>801379</v>
      </c>
      <c r="N10">
        <v>28</v>
      </c>
      <c r="O10">
        <v>905252</v>
      </c>
      <c r="P10">
        <v>695</v>
      </c>
      <c r="Q10">
        <v>3988</v>
      </c>
      <c r="R10">
        <v>37</v>
      </c>
      <c r="S10">
        <v>1464468</v>
      </c>
      <c r="T10">
        <v>1840</v>
      </c>
      <c r="U10">
        <v>10656</v>
      </c>
      <c r="V10">
        <v>384</v>
      </c>
      <c r="W10">
        <v>517</v>
      </c>
      <c r="X10">
        <v>19</v>
      </c>
      <c r="Y10">
        <v>2820302</v>
      </c>
      <c r="Z10">
        <v>74</v>
      </c>
      <c r="AA10">
        <v>1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79</v>
      </c>
      <c r="AH10">
        <v>19</v>
      </c>
      <c r="AI10">
        <v>2840</v>
      </c>
      <c r="AJ10">
        <v>217</v>
      </c>
      <c r="AK10">
        <v>976</v>
      </c>
      <c r="AL10">
        <v>12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8</v>
      </c>
      <c r="AV10">
        <v>3</v>
      </c>
      <c r="AW10">
        <v>3006</v>
      </c>
      <c r="AX10">
        <v>625</v>
      </c>
      <c r="AY10">
        <v>3411</v>
      </c>
      <c r="AZ10">
        <v>1479</v>
      </c>
      <c r="BA10">
        <v>0</v>
      </c>
      <c r="BB10">
        <v>0</v>
      </c>
      <c r="BC10">
        <v>3105</v>
      </c>
      <c r="BD10">
        <v>10</v>
      </c>
      <c r="BE10">
        <v>72</v>
      </c>
      <c r="BF10">
        <v>4</v>
      </c>
      <c r="BG10">
        <v>0</v>
      </c>
      <c r="BH10">
        <v>0</v>
      </c>
      <c r="BI10">
        <v>10393</v>
      </c>
      <c r="BJ10">
        <v>0</v>
      </c>
      <c r="BK10">
        <v>3105</v>
      </c>
      <c r="BL10">
        <v>1925</v>
      </c>
      <c r="BM10">
        <v>1051.25</v>
      </c>
      <c r="BN10">
        <v>359</v>
      </c>
    </row>
    <row r="11" spans="1:66" x14ac:dyDescent="0.2">
      <c r="A11" t="s">
        <v>22</v>
      </c>
      <c r="B11">
        <v>9616</v>
      </c>
      <c r="C11">
        <v>2570</v>
      </c>
      <c r="D11">
        <v>348</v>
      </c>
      <c r="E11">
        <v>3428</v>
      </c>
      <c r="F11">
        <v>88</v>
      </c>
      <c r="G11">
        <v>499</v>
      </c>
      <c r="H11">
        <v>29</v>
      </c>
      <c r="I11">
        <v>83146</v>
      </c>
      <c r="J11">
        <v>145</v>
      </c>
      <c r="K11">
        <v>249476</v>
      </c>
      <c r="L11">
        <v>8192</v>
      </c>
      <c r="M11">
        <v>3507544</v>
      </c>
      <c r="N11">
        <v>321</v>
      </c>
      <c r="O11">
        <v>861098</v>
      </c>
      <c r="P11">
        <v>553</v>
      </c>
      <c r="Q11">
        <v>23592</v>
      </c>
      <c r="R11">
        <v>149</v>
      </c>
      <c r="S11">
        <v>10633</v>
      </c>
      <c r="T11">
        <v>126</v>
      </c>
      <c r="U11">
        <v>333</v>
      </c>
      <c r="V11">
        <v>32</v>
      </c>
      <c r="W11">
        <v>81</v>
      </c>
      <c r="X11">
        <v>4</v>
      </c>
      <c r="Y11">
        <v>73207</v>
      </c>
      <c r="Z11">
        <v>6</v>
      </c>
      <c r="AA11">
        <v>3</v>
      </c>
      <c r="AB11">
        <v>1</v>
      </c>
      <c r="AC11">
        <v>0</v>
      </c>
      <c r="AD11">
        <v>0</v>
      </c>
      <c r="AE11">
        <v>0</v>
      </c>
      <c r="AF11">
        <v>0</v>
      </c>
      <c r="AG11">
        <v>130</v>
      </c>
      <c r="AH11">
        <v>34</v>
      </c>
      <c r="AI11">
        <v>170</v>
      </c>
      <c r="AJ11">
        <v>24</v>
      </c>
      <c r="AK11">
        <v>230</v>
      </c>
      <c r="AL11">
        <v>13</v>
      </c>
      <c r="AM11">
        <v>5</v>
      </c>
      <c r="AN11">
        <v>1</v>
      </c>
      <c r="AO11">
        <v>3</v>
      </c>
      <c r="AP11">
        <v>1</v>
      </c>
      <c r="AQ11">
        <v>69</v>
      </c>
      <c r="AR11">
        <v>5</v>
      </c>
      <c r="AS11">
        <v>0</v>
      </c>
      <c r="AT11">
        <v>0</v>
      </c>
      <c r="AU11">
        <v>85</v>
      </c>
      <c r="AV11">
        <v>20</v>
      </c>
      <c r="AW11">
        <v>1218</v>
      </c>
      <c r="AX11">
        <v>77</v>
      </c>
      <c r="AY11">
        <v>734</v>
      </c>
      <c r="AZ11">
        <v>229</v>
      </c>
      <c r="BA11">
        <v>10</v>
      </c>
      <c r="BB11">
        <v>1</v>
      </c>
      <c r="BC11">
        <v>1115</v>
      </c>
      <c r="BD11">
        <v>5</v>
      </c>
      <c r="BE11">
        <v>72</v>
      </c>
      <c r="BF11">
        <v>3</v>
      </c>
      <c r="BG11">
        <v>0</v>
      </c>
      <c r="BH11">
        <v>0</v>
      </c>
      <c r="BI11">
        <v>2719</v>
      </c>
      <c r="BJ11">
        <v>10</v>
      </c>
      <c r="BK11">
        <v>1115</v>
      </c>
      <c r="BL11">
        <v>377</v>
      </c>
      <c r="BM11">
        <v>50</v>
      </c>
      <c r="BN11">
        <v>16</v>
      </c>
    </row>
    <row r="12" spans="1:66" x14ac:dyDescent="0.2">
      <c r="A12" t="s">
        <v>24</v>
      </c>
      <c r="B12">
        <v>16550</v>
      </c>
      <c r="C12">
        <v>23871</v>
      </c>
      <c r="D12">
        <v>2794</v>
      </c>
      <c r="E12">
        <v>164</v>
      </c>
      <c r="F12">
        <v>5</v>
      </c>
      <c r="G12">
        <v>3787</v>
      </c>
      <c r="H12">
        <v>289</v>
      </c>
      <c r="I12">
        <v>214852</v>
      </c>
      <c r="J12">
        <v>305</v>
      </c>
      <c r="K12">
        <v>583867</v>
      </c>
      <c r="L12">
        <v>12992</v>
      </c>
      <c r="M12">
        <v>5314779</v>
      </c>
      <c r="N12">
        <v>298</v>
      </c>
      <c r="O12">
        <v>8702151</v>
      </c>
      <c r="P12">
        <v>1106</v>
      </c>
      <c r="Q12">
        <v>772125</v>
      </c>
      <c r="R12">
        <v>597</v>
      </c>
      <c r="S12">
        <v>260940</v>
      </c>
      <c r="T12">
        <v>1638</v>
      </c>
      <c r="U12">
        <v>7551</v>
      </c>
      <c r="V12">
        <v>395</v>
      </c>
      <c r="W12">
        <v>1494</v>
      </c>
      <c r="X12">
        <v>100</v>
      </c>
      <c r="Y12">
        <v>102517</v>
      </c>
      <c r="Z12">
        <v>17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125</v>
      </c>
      <c r="AH12">
        <v>26</v>
      </c>
      <c r="AI12">
        <v>1633</v>
      </c>
      <c r="AJ12">
        <v>205</v>
      </c>
      <c r="AK12">
        <v>615</v>
      </c>
      <c r="AL12">
        <v>52</v>
      </c>
      <c r="AM12">
        <v>180</v>
      </c>
      <c r="AN12">
        <v>1</v>
      </c>
      <c r="AO12">
        <v>0</v>
      </c>
      <c r="AP12">
        <v>0</v>
      </c>
      <c r="AQ12">
        <v>10</v>
      </c>
      <c r="AR12">
        <v>1</v>
      </c>
      <c r="AS12">
        <v>0</v>
      </c>
      <c r="AT12">
        <v>0</v>
      </c>
      <c r="AU12">
        <v>131</v>
      </c>
      <c r="AV12">
        <v>13</v>
      </c>
      <c r="AW12">
        <v>8862</v>
      </c>
      <c r="AX12">
        <v>356</v>
      </c>
      <c r="AY12">
        <v>2297</v>
      </c>
      <c r="AZ12">
        <v>420</v>
      </c>
      <c r="BA12">
        <v>21</v>
      </c>
      <c r="BB12">
        <v>1</v>
      </c>
      <c r="BC12">
        <v>570</v>
      </c>
      <c r="BD12">
        <v>4</v>
      </c>
      <c r="BE12">
        <v>71</v>
      </c>
      <c r="BF12">
        <v>9</v>
      </c>
      <c r="BG12">
        <v>0</v>
      </c>
      <c r="BH12">
        <v>0</v>
      </c>
      <c r="BI12">
        <v>13924</v>
      </c>
      <c r="BJ12">
        <v>21</v>
      </c>
      <c r="BK12">
        <v>570</v>
      </c>
      <c r="BL12">
        <v>979</v>
      </c>
      <c r="BM12">
        <v>180.5</v>
      </c>
      <c r="BN12">
        <v>43</v>
      </c>
    </row>
    <row r="13" spans="1:66" x14ac:dyDescent="0.2">
      <c r="A13" t="s">
        <v>20</v>
      </c>
      <c r="B13">
        <v>12399</v>
      </c>
      <c r="C13">
        <v>21419</v>
      </c>
      <c r="D13">
        <v>1529</v>
      </c>
      <c r="E13">
        <v>1594</v>
      </c>
      <c r="F13">
        <v>27</v>
      </c>
      <c r="G13">
        <v>8314</v>
      </c>
      <c r="H13">
        <v>817</v>
      </c>
      <c r="I13">
        <v>297259</v>
      </c>
      <c r="J13">
        <v>162</v>
      </c>
      <c r="K13">
        <v>422197</v>
      </c>
      <c r="L13">
        <v>10368</v>
      </c>
      <c r="M13">
        <v>25666755</v>
      </c>
      <c r="N13">
        <v>349</v>
      </c>
      <c r="O13">
        <v>6273680</v>
      </c>
      <c r="P13">
        <v>553</v>
      </c>
      <c r="Q13">
        <v>140192</v>
      </c>
      <c r="R13">
        <v>68</v>
      </c>
      <c r="S13">
        <v>162370</v>
      </c>
      <c r="T13">
        <v>168</v>
      </c>
      <c r="U13">
        <v>7072</v>
      </c>
      <c r="V13">
        <v>327</v>
      </c>
      <c r="W13">
        <v>1966</v>
      </c>
      <c r="X13">
        <v>90</v>
      </c>
      <c r="Y13">
        <v>22765</v>
      </c>
      <c r="Z13">
        <v>10</v>
      </c>
      <c r="AA13">
        <v>9</v>
      </c>
      <c r="AB13">
        <v>3</v>
      </c>
      <c r="AC13">
        <v>5</v>
      </c>
      <c r="AD13">
        <v>1</v>
      </c>
      <c r="AE13">
        <v>102</v>
      </c>
      <c r="AF13">
        <v>53</v>
      </c>
      <c r="AG13">
        <v>251</v>
      </c>
      <c r="AH13">
        <v>43</v>
      </c>
      <c r="AI13">
        <v>710</v>
      </c>
      <c r="AJ13">
        <v>98</v>
      </c>
      <c r="AK13">
        <v>391</v>
      </c>
      <c r="AL13">
        <v>26</v>
      </c>
      <c r="AM13">
        <v>70</v>
      </c>
      <c r="AN13">
        <v>2</v>
      </c>
      <c r="AO13">
        <v>7</v>
      </c>
      <c r="AP13">
        <v>1</v>
      </c>
      <c r="AQ13">
        <v>184</v>
      </c>
      <c r="AR13">
        <v>9</v>
      </c>
      <c r="AS13">
        <v>0</v>
      </c>
      <c r="AT13">
        <v>0</v>
      </c>
      <c r="AU13">
        <v>129</v>
      </c>
      <c r="AV13">
        <v>17</v>
      </c>
      <c r="AW13">
        <v>2080</v>
      </c>
      <c r="AX13">
        <v>35</v>
      </c>
      <c r="AY13">
        <v>1511</v>
      </c>
      <c r="AZ13">
        <v>18</v>
      </c>
      <c r="BA13">
        <v>12</v>
      </c>
      <c r="BB13">
        <v>1</v>
      </c>
      <c r="BC13">
        <v>6980</v>
      </c>
      <c r="BD13">
        <v>8</v>
      </c>
      <c r="BE13">
        <v>117</v>
      </c>
      <c r="BF13">
        <v>8</v>
      </c>
      <c r="BG13">
        <v>0</v>
      </c>
      <c r="BH13">
        <v>0</v>
      </c>
      <c r="BI13">
        <v>5566</v>
      </c>
      <c r="BJ13">
        <v>12</v>
      </c>
      <c r="BK13">
        <v>6980</v>
      </c>
      <c r="BL13">
        <v>265</v>
      </c>
      <c r="BM13">
        <v>467.5</v>
      </c>
      <c r="BN13">
        <v>56</v>
      </c>
    </row>
    <row r="14" spans="1:66" x14ac:dyDescent="0.2">
      <c r="A14" t="s">
        <v>23</v>
      </c>
      <c r="B14">
        <v>4285</v>
      </c>
      <c r="C14">
        <v>1749</v>
      </c>
      <c r="D14">
        <v>176</v>
      </c>
      <c r="E14">
        <v>1</v>
      </c>
      <c r="F14">
        <v>1</v>
      </c>
      <c r="G14">
        <v>561</v>
      </c>
      <c r="H14">
        <v>67</v>
      </c>
      <c r="I14">
        <v>63864</v>
      </c>
      <c r="J14">
        <v>67</v>
      </c>
      <c r="K14">
        <v>103817</v>
      </c>
      <c r="L14">
        <v>3711</v>
      </c>
      <c r="M14">
        <v>428103</v>
      </c>
      <c r="N14">
        <v>14</v>
      </c>
      <c r="O14">
        <v>29634</v>
      </c>
      <c r="P14">
        <v>95</v>
      </c>
      <c r="Q14">
        <v>966</v>
      </c>
      <c r="R14">
        <v>31</v>
      </c>
      <c r="S14">
        <v>6642</v>
      </c>
      <c r="T14">
        <v>45</v>
      </c>
      <c r="U14">
        <v>486</v>
      </c>
      <c r="V14">
        <v>30</v>
      </c>
      <c r="W14">
        <v>148</v>
      </c>
      <c r="X14">
        <v>11</v>
      </c>
      <c r="Y14">
        <v>5000</v>
      </c>
      <c r="Z14">
        <v>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16</v>
      </c>
      <c r="AH14">
        <v>4</v>
      </c>
      <c r="AI14">
        <v>169</v>
      </c>
      <c r="AJ14">
        <v>17</v>
      </c>
      <c r="AK14">
        <v>24</v>
      </c>
      <c r="AL14">
        <v>5</v>
      </c>
      <c r="AM14">
        <v>0</v>
      </c>
      <c r="AN14">
        <v>0</v>
      </c>
      <c r="AO14">
        <v>0</v>
      </c>
      <c r="AP14">
        <v>0</v>
      </c>
      <c r="AQ14">
        <v>4</v>
      </c>
      <c r="AR14">
        <v>1</v>
      </c>
      <c r="AS14">
        <v>0</v>
      </c>
      <c r="AT14">
        <v>0</v>
      </c>
      <c r="AU14">
        <v>16</v>
      </c>
      <c r="AV14">
        <v>5</v>
      </c>
      <c r="AW14">
        <v>1113</v>
      </c>
      <c r="AX14">
        <v>251</v>
      </c>
      <c r="AY14">
        <v>2382</v>
      </c>
      <c r="AZ14">
        <v>190</v>
      </c>
      <c r="BA14">
        <v>0</v>
      </c>
      <c r="BB14">
        <v>0</v>
      </c>
      <c r="BC14">
        <v>60</v>
      </c>
      <c r="BD14">
        <v>1</v>
      </c>
      <c r="BE14">
        <v>0</v>
      </c>
      <c r="BF14">
        <v>0</v>
      </c>
      <c r="BG14">
        <v>0</v>
      </c>
      <c r="BH14">
        <v>0</v>
      </c>
      <c r="BI14">
        <v>3724</v>
      </c>
      <c r="BJ14">
        <v>0</v>
      </c>
      <c r="BK14">
        <v>60</v>
      </c>
      <c r="BL14">
        <v>447</v>
      </c>
      <c r="BM14">
        <v>10</v>
      </c>
      <c r="BN14">
        <v>9</v>
      </c>
    </row>
    <row r="15" spans="1:66" x14ac:dyDescent="0.2">
      <c r="A15" t="s">
        <v>26</v>
      </c>
      <c r="B15">
        <v>10140</v>
      </c>
      <c r="C15">
        <v>10869</v>
      </c>
      <c r="D15">
        <v>965</v>
      </c>
      <c r="E15">
        <v>114</v>
      </c>
      <c r="F15">
        <v>3</v>
      </c>
      <c r="G15">
        <v>13555</v>
      </c>
      <c r="H15">
        <v>1068</v>
      </c>
      <c r="I15">
        <v>67408</v>
      </c>
      <c r="J15">
        <v>39</v>
      </c>
      <c r="K15">
        <v>273087</v>
      </c>
      <c r="L15">
        <v>8222</v>
      </c>
      <c r="M15">
        <v>2391251</v>
      </c>
      <c r="N15">
        <v>293</v>
      </c>
      <c r="O15">
        <v>5386643</v>
      </c>
      <c r="P15">
        <v>903</v>
      </c>
      <c r="Q15">
        <v>474998</v>
      </c>
      <c r="R15">
        <v>292</v>
      </c>
      <c r="S15">
        <v>62663</v>
      </c>
      <c r="T15">
        <v>362</v>
      </c>
      <c r="U15">
        <v>2953</v>
      </c>
      <c r="V15">
        <v>110</v>
      </c>
      <c r="W15">
        <v>506</v>
      </c>
      <c r="X15">
        <v>19</v>
      </c>
      <c r="Y15">
        <v>90300</v>
      </c>
      <c r="Z15">
        <v>3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214</v>
      </c>
      <c r="AH15">
        <v>35</v>
      </c>
      <c r="AI15">
        <v>734</v>
      </c>
      <c r="AJ15">
        <v>106</v>
      </c>
      <c r="AK15">
        <v>188</v>
      </c>
      <c r="AL15">
        <v>14</v>
      </c>
      <c r="AM15">
        <v>2</v>
      </c>
      <c r="AN15">
        <v>1</v>
      </c>
      <c r="AO15">
        <v>0</v>
      </c>
      <c r="AP15">
        <v>0</v>
      </c>
      <c r="AQ15">
        <v>25</v>
      </c>
      <c r="AR15">
        <v>1</v>
      </c>
      <c r="AS15">
        <v>0</v>
      </c>
      <c r="AT15">
        <v>0</v>
      </c>
      <c r="AU15">
        <v>20</v>
      </c>
      <c r="AV15">
        <v>4</v>
      </c>
      <c r="AW15">
        <v>1858</v>
      </c>
      <c r="AX15">
        <v>39</v>
      </c>
      <c r="AY15">
        <v>779</v>
      </c>
      <c r="AZ15">
        <v>41</v>
      </c>
      <c r="BA15">
        <v>0</v>
      </c>
      <c r="BB15">
        <v>0</v>
      </c>
      <c r="BC15">
        <v>0</v>
      </c>
      <c r="BD15">
        <v>0</v>
      </c>
      <c r="BE15">
        <v>7</v>
      </c>
      <c r="BF15">
        <v>2</v>
      </c>
      <c r="BG15">
        <v>0</v>
      </c>
      <c r="BH15">
        <v>0</v>
      </c>
      <c r="BI15">
        <v>3827</v>
      </c>
      <c r="BJ15">
        <v>0</v>
      </c>
      <c r="BK15">
        <v>0</v>
      </c>
      <c r="BL15">
        <v>199</v>
      </c>
      <c r="BM15">
        <v>23</v>
      </c>
      <c r="BN15">
        <v>3</v>
      </c>
    </row>
    <row r="16" spans="1:66" x14ac:dyDescent="0.2">
      <c r="A16" t="s">
        <v>25</v>
      </c>
      <c r="B16">
        <v>19392</v>
      </c>
      <c r="C16">
        <v>19042</v>
      </c>
      <c r="D16">
        <v>2052</v>
      </c>
      <c r="E16">
        <v>81</v>
      </c>
      <c r="F16">
        <v>2</v>
      </c>
      <c r="G16">
        <v>12466</v>
      </c>
      <c r="H16">
        <v>1062</v>
      </c>
      <c r="I16">
        <v>409074</v>
      </c>
      <c r="J16">
        <v>460</v>
      </c>
      <c r="K16">
        <v>811606</v>
      </c>
      <c r="L16">
        <v>16698</v>
      </c>
      <c r="M16">
        <v>24841067</v>
      </c>
      <c r="N16">
        <v>730</v>
      </c>
      <c r="O16">
        <v>1928672</v>
      </c>
      <c r="P16">
        <v>742</v>
      </c>
      <c r="Q16">
        <v>516618</v>
      </c>
      <c r="R16">
        <v>142</v>
      </c>
      <c r="S16">
        <v>47954</v>
      </c>
      <c r="T16">
        <v>433</v>
      </c>
      <c r="U16">
        <v>1913</v>
      </c>
      <c r="V16">
        <v>107</v>
      </c>
      <c r="W16">
        <v>461</v>
      </c>
      <c r="X16">
        <v>30</v>
      </c>
      <c r="Y16">
        <v>6735</v>
      </c>
      <c r="Z16">
        <v>6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129</v>
      </c>
      <c r="AH16">
        <v>29</v>
      </c>
      <c r="AI16">
        <v>1317</v>
      </c>
      <c r="AJ16">
        <v>102</v>
      </c>
      <c r="AK16">
        <v>1588</v>
      </c>
      <c r="AL16">
        <v>30</v>
      </c>
      <c r="AM16">
        <v>5</v>
      </c>
      <c r="AN16">
        <v>1</v>
      </c>
      <c r="AO16">
        <v>2</v>
      </c>
      <c r="AP16">
        <v>1</v>
      </c>
      <c r="AQ16">
        <v>150</v>
      </c>
      <c r="AR16">
        <v>1</v>
      </c>
      <c r="AS16">
        <v>0</v>
      </c>
      <c r="AT16">
        <v>0</v>
      </c>
      <c r="AU16">
        <v>318</v>
      </c>
      <c r="AV16">
        <v>23</v>
      </c>
      <c r="AW16">
        <v>627</v>
      </c>
      <c r="AX16">
        <v>20</v>
      </c>
      <c r="AY16">
        <v>339</v>
      </c>
      <c r="AZ16">
        <v>15</v>
      </c>
      <c r="BA16">
        <v>0</v>
      </c>
      <c r="BB16">
        <v>0</v>
      </c>
      <c r="BC16">
        <v>150</v>
      </c>
      <c r="BD16">
        <v>1</v>
      </c>
      <c r="BE16">
        <v>20</v>
      </c>
      <c r="BF16">
        <v>4</v>
      </c>
      <c r="BG16">
        <v>0</v>
      </c>
      <c r="BH16">
        <v>0</v>
      </c>
      <c r="BI16">
        <v>4495</v>
      </c>
      <c r="BJ16">
        <v>0</v>
      </c>
      <c r="BK16">
        <v>150</v>
      </c>
      <c r="BL16">
        <v>182</v>
      </c>
      <c r="BM16">
        <v>143.25</v>
      </c>
      <c r="BN16">
        <v>47</v>
      </c>
    </row>
    <row r="17" spans="1:66" x14ac:dyDescent="0.2">
      <c r="A17" t="s">
        <v>21</v>
      </c>
      <c r="B17">
        <v>10122</v>
      </c>
      <c r="C17">
        <v>21102</v>
      </c>
      <c r="D17">
        <v>1682</v>
      </c>
      <c r="E17">
        <v>0</v>
      </c>
      <c r="F17">
        <v>0</v>
      </c>
      <c r="G17">
        <v>804</v>
      </c>
      <c r="H17">
        <v>92</v>
      </c>
      <c r="I17">
        <v>138407</v>
      </c>
      <c r="J17">
        <v>108</v>
      </c>
      <c r="K17">
        <v>433369</v>
      </c>
      <c r="L17">
        <v>8804</v>
      </c>
      <c r="M17">
        <v>3961364</v>
      </c>
      <c r="N17">
        <v>193</v>
      </c>
      <c r="O17">
        <v>390609</v>
      </c>
      <c r="P17">
        <v>317</v>
      </c>
      <c r="Q17">
        <v>460847</v>
      </c>
      <c r="R17">
        <v>62</v>
      </c>
      <c r="S17">
        <v>23107</v>
      </c>
      <c r="T17">
        <v>116</v>
      </c>
      <c r="U17">
        <v>1075</v>
      </c>
      <c r="V17">
        <v>44</v>
      </c>
      <c r="W17">
        <v>189</v>
      </c>
      <c r="X17">
        <v>10</v>
      </c>
      <c r="Y17">
        <v>1240</v>
      </c>
      <c r="Z17">
        <v>2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276</v>
      </c>
      <c r="AH17">
        <v>24</v>
      </c>
      <c r="AI17">
        <v>182</v>
      </c>
      <c r="AJ17">
        <v>30</v>
      </c>
      <c r="AK17">
        <v>26</v>
      </c>
      <c r="AL17">
        <v>6</v>
      </c>
      <c r="AM17">
        <v>9</v>
      </c>
      <c r="AN17">
        <v>2</v>
      </c>
      <c r="AO17">
        <v>0</v>
      </c>
      <c r="AP17">
        <v>0</v>
      </c>
      <c r="AQ17">
        <v>60</v>
      </c>
      <c r="AR17">
        <v>3</v>
      </c>
      <c r="AS17">
        <v>0</v>
      </c>
      <c r="AT17">
        <v>0</v>
      </c>
      <c r="AU17">
        <v>96</v>
      </c>
      <c r="AV17">
        <v>13</v>
      </c>
      <c r="AW17">
        <v>238</v>
      </c>
      <c r="AX17">
        <v>15</v>
      </c>
      <c r="AY17">
        <v>153</v>
      </c>
      <c r="AZ17">
        <v>10</v>
      </c>
      <c r="BA17">
        <v>0</v>
      </c>
      <c r="BB17">
        <v>0</v>
      </c>
      <c r="BC17">
        <v>1000</v>
      </c>
      <c r="BD17">
        <v>1</v>
      </c>
      <c r="BE17">
        <v>17</v>
      </c>
      <c r="BF17">
        <v>4</v>
      </c>
      <c r="BG17">
        <v>0</v>
      </c>
      <c r="BH17">
        <v>0</v>
      </c>
      <c r="BI17">
        <v>1057</v>
      </c>
      <c r="BJ17">
        <v>0</v>
      </c>
      <c r="BK17">
        <v>1000</v>
      </c>
      <c r="BL17">
        <v>90</v>
      </c>
      <c r="BM17">
        <v>243.25</v>
      </c>
      <c r="BN17">
        <v>22</v>
      </c>
    </row>
    <row r="18" spans="1:66" x14ac:dyDescent="0.2">
      <c r="A18" t="s">
        <v>19</v>
      </c>
      <c r="B18">
        <v>2169</v>
      </c>
      <c r="C18">
        <v>519</v>
      </c>
      <c r="D18">
        <v>56</v>
      </c>
      <c r="E18">
        <v>0</v>
      </c>
      <c r="F18">
        <v>0</v>
      </c>
      <c r="G18">
        <v>70</v>
      </c>
      <c r="H18">
        <v>11</v>
      </c>
      <c r="I18">
        <v>56</v>
      </c>
      <c r="J18">
        <v>1</v>
      </c>
      <c r="K18">
        <v>47444</v>
      </c>
      <c r="L18">
        <v>1886</v>
      </c>
      <c r="M18">
        <v>219</v>
      </c>
      <c r="N18">
        <v>10</v>
      </c>
      <c r="O18">
        <v>1770</v>
      </c>
      <c r="P18">
        <v>66</v>
      </c>
      <c r="Q18">
        <v>1244</v>
      </c>
      <c r="R18">
        <v>97</v>
      </c>
      <c r="S18">
        <v>6236</v>
      </c>
      <c r="T18">
        <v>196</v>
      </c>
      <c r="U18">
        <v>518</v>
      </c>
      <c r="V18">
        <v>29</v>
      </c>
      <c r="W18">
        <v>373</v>
      </c>
      <c r="X18">
        <v>9</v>
      </c>
      <c r="Y18">
        <v>0</v>
      </c>
      <c r="Z18">
        <v>0</v>
      </c>
      <c r="AA18">
        <v>0</v>
      </c>
      <c r="AB18">
        <v>0</v>
      </c>
      <c r="AC18">
        <v>4</v>
      </c>
      <c r="AD18">
        <v>1</v>
      </c>
      <c r="AE18">
        <v>7</v>
      </c>
      <c r="AF18">
        <v>2</v>
      </c>
      <c r="AG18">
        <v>24</v>
      </c>
      <c r="AH18">
        <v>5</v>
      </c>
      <c r="AI18">
        <v>3633</v>
      </c>
      <c r="AJ18">
        <v>6</v>
      </c>
      <c r="AK18">
        <v>6</v>
      </c>
      <c r="AL18">
        <v>2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744</v>
      </c>
      <c r="AX18">
        <v>97</v>
      </c>
      <c r="AY18">
        <v>800</v>
      </c>
      <c r="AZ18">
        <v>122</v>
      </c>
      <c r="BA18">
        <v>0</v>
      </c>
      <c r="BB18">
        <v>0</v>
      </c>
      <c r="BC18">
        <v>49</v>
      </c>
      <c r="BD18">
        <v>1</v>
      </c>
      <c r="BE18">
        <v>12</v>
      </c>
      <c r="BF18">
        <v>3</v>
      </c>
      <c r="BG18">
        <v>0</v>
      </c>
      <c r="BH18">
        <v>0</v>
      </c>
      <c r="BI18">
        <v>5230</v>
      </c>
      <c r="BJ18">
        <v>0</v>
      </c>
      <c r="BK18">
        <v>49</v>
      </c>
      <c r="BL18">
        <v>220</v>
      </c>
      <c r="BM18">
        <v>0.25</v>
      </c>
      <c r="BN18">
        <v>1</v>
      </c>
    </row>
    <row r="19" spans="1:66" x14ac:dyDescent="0.2">
      <c r="A19" t="s">
        <v>27</v>
      </c>
      <c r="B19">
        <v>34015</v>
      </c>
      <c r="C19">
        <v>117421</v>
      </c>
      <c r="D19">
        <v>10264</v>
      </c>
      <c r="E19">
        <v>33774</v>
      </c>
      <c r="F19">
        <v>843</v>
      </c>
      <c r="G19">
        <v>14553</v>
      </c>
      <c r="H19">
        <v>1280</v>
      </c>
      <c r="I19">
        <v>24908</v>
      </c>
      <c r="J19">
        <v>530</v>
      </c>
      <c r="K19">
        <v>1416186</v>
      </c>
      <c r="L19">
        <v>29797</v>
      </c>
      <c r="M19">
        <v>450921</v>
      </c>
      <c r="N19">
        <v>843</v>
      </c>
      <c r="O19">
        <v>338807</v>
      </c>
      <c r="P19">
        <v>3792</v>
      </c>
      <c r="Q19">
        <v>130424</v>
      </c>
      <c r="R19">
        <v>464</v>
      </c>
      <c r="S19">
        <v>22958</v>
      </c>
      <c r="T19">
        <v>963</v>
      </c>
      <c r="U19">
        <v>17941</v>
      </c>
      <c r="V19">
        <v>693</v>
      </c>
      <c r="W19">
        <v>677</v>
      </c>
      <c r="X19">
        <v>34</v>
      </c>
      <c r="Y19">
        <v>13863</v>
      </c>
      <c r="Z19">
        <v>16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90</v>
      </c>
      <c r="AH19">
        <v>21</v>
      </c>
      <c r="AI19">
        <v>1670</v>
      </c>
      <c r="AJ19">
        <v>191</v>
      </c>
      <c r="AK19">
        <v>826</v>
      </c>
      <c r="AL19">
        <v>63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1534</v>
      </c>
      <c r="AV19">
        <v>67</v>
      </c>
      <c r="AW19">
        <v>672</v>
      </c>
      <c r="AX19">
        <v>36</v>
      </c>
      <c r="AY19">
        <v>1605</v>
      </c>
      <c r="AZ19">
        <v>51</v>
      </c>
      <c r="BA19">
        <v>0</v>
      </c>
      <c r="BB19">
        <v>0</v>
      </c>
      <c r="BC19">
        <v>164148</v>
      </c>
      <c r="BD19">
        <v>17</v>
      </c>
      <c r="BE19">
        <v>170</v>
      </c>
      <c r="BF19">
        <v>10</v>
      </c>
      <c r="BG19">
        <v>0</v>
      </c>
      <c r="BH19">
        <v>0</v>
      </c>
      <c r="BI19">
        <v>6567</v>
      </c>
      <c r="BJ19">
        <v>0</v>
      </c>
      <c r="BK19">
        <v>164148</v>
      </c>
      <c r="BL19">
        <v>414</v>
      </c>
      <c r="BM19">
        <v>18699.25</v>
      </c>
      <c r="BN19">
        <v>3140</v>
      </c>
    </row>
    <row r="20" spans="1:66" x14ac:dyDescent="0.2">
      <c r="A20" t="s">
        <v>34</v>
      </c>
      <c r="B20">
        <v>81552</v>
      </c>
      <c r="C20">
        <v>117030</v>
      </c>
      <c r="D20">
        <v>16684</v>
      </c>
      <c r="E20">
        <v>7241</v>
      </c>
      <c r="F20">
        <v>216</v>
      </c>
      <c r="G20">
        <v>18491</v>
      </c>
      <c r="H20">
        <v>2930</v>
      </c>
      <c r="I20">
        <v>153355</v>
      </c>
      <c r="J20">
        <v>2405</v>
      </c>
      <c r="K20">
        <v>2776535</v>
      </c>
      <c r="L20">
        <v>74401</v>
      </c>
      <c r="M20">
        <v>4921322</v>
      </c>
      <c r="N20">
        <v>354</v>
      </c>
      <c r="O20">
        <v>1256326</v>
      </c>
      <c r="P20">
        <v>2231</v>
      </c>
      <c r="Q20">
        <v>581319</v>
      </c>
      <c r="R20">
        <v>619</v>
      </c>
      <c r="S20">
        <v>292787</v>
      </c>
      <c r="T20">
        <v>1762</v>
      </c>
      <c r="U20">
        <v>38777</v>
      </c>
      <c r="V20">
        <v>1562</v>
      </c>
      <c r="W20">
        <v>997</v>
      </c>
      <c r="X20">
        <v>55</v>
      </c>
      <c r="Y20">
        <v>21360</v>
      </c>
      <c r="Z20">
        <v>31</v>
      </c>
      <c r="AA20">
        <v>0</v>
      </c>
      <c r="AB20">
        <v>0</v>
      </c>
      <c r="AC20">
        <v>0</v>
      </c>
      <c r="AD20">
        <v>0</v>
      </c>
      <c r="AE20">
        <v>40</v>
      </c>
      <c r="AF20">
        <v>11</v>
      </c>
      <c r="AG20">
        <v>78</v>
      </c>
      <c r="AH20">
        <v>31</v>
      </c>
      <c r="AI20">
        <v>2461</v>
      </c>
      <c r="AJ20">
        <v>426</v>
      </c>
      <c r="AK20">
        <v>4524</v>
      </c>
      <c r="AL20">
        <v>188</v>
      </c>
      <c r="AM20">
        <v>15</v>
      </c>
      <c r="AN20">
        <v>4</v>
      </c>
      <c r="AO20">
        <v>2</v>
      </c>
      <c r="AP20">
        <v>1</v>
      </c>
      <c r="AQ20">
        <v>56</v>
      </c>
      <c r="AR20">
        <v>6</v>
      </c>
      <c r="AS20">
        <v>0</v>
      </c>
      <c r="AT20">
        <v>0</v>
      </c>
      <c r="AU20">
        <v>690</v>
      </c>
      <c r="AV20">
        <v>95</v>
      </c>
      <c r="AW20">
        <v>785</v>
      </c>
      <c r="AX20">
        <v>110</v>
      </c>
      <c r="AY20">
        <v>1347</v>
      </c>
      <c r="AZ20">
        <v>165</v>
      </c>
      <c r="BA20">
        <v>2</v>
      </c>
      <c r="BB20">
        <v>2</v>
      </c>
      <c r="BC20">
        <v>23092</v>
      </c>
      <c r="BD20">
        <v>46</v>
      </c>
      <c r="BE20">
        <v>177</v>
      </c>
      <c r="BF20">
        <v>24</v>
      </c>
      <c r="BG20">
        <v>0</v>
      </c>
      <c r="BH20">
        <v>0</v>
      </c>
      <c r="BI20">
        <v>10175</v>
      </c>
      <c r="BJ20">
        <v>2</v>
      </c>
      <c r="BK20">
        <v>23092</v>
      </c>
      <c r="BL20">
        <v>1009</v>
      </c>
      <c r="BM20">
        <v>15596.75</v>
      </c>
      <c r="BN20">
        <v>4293</v>
      </c>
    </row>
    <row r="21" spans="1:66" x14ac:dyDescent="0.2">
      <c r="A21" t="s">
        <v>28</v>
      </c>
      <c r="B21">
        <v>186754</v>
      </c>
      <c r="C21">
        <v>521814</v>
      </c>
      <c r="D21">
        <v>65897</v>
      </c>
      <c r="E21">
        <v>156804</v>
      </c>
      <c r="F21">
        <v>5009</v>
      </c>
      <c r="G21">
        <v>78255</v>
      </c>
      <c r="H21">
        <v>12018</v>
      </c>
      <c r="I21">
        <v>251234</v>
      </c>
      <c r="J21">
        <v>6141</v>
      </c>
      <c r="K21">
        <v>5639438</v>
      </c>
      <c r="L21">
        <v>153591</v>
      </c>
      <c r="M21">
        <v>18586863</v>
      </c>
      <c r="N21">
        <v>3936</v>
      </c>
      <c r="O21">
        <v>1053115</v>
      </c>
      <c r="P21">
        <v>10728</v>
      </c>
      <c r="Q21">
        <v>324838</v>
      </c>
      <c r="R21">
        <v>2499</v>
      </c>
      <c r="S21">
        <v>620967</v>
      </c>
      <c r="T21">
        <v>6086</v>
      </c>
      <c r="U21">
        <v>120460</v>
      </c>
      <c r="V21">
        <v>4417</v>
      </c>
      <c r="W21">
        <v>3487</v>
      </c>
      <c r="X21">
        <v>154</v>
      </c>
      <c r="Y21">
        <v>82656</v>
      </c>
      <c r="Z21">
        <v>93</v>
      </c>
      <c r="AA21">
        <v>58</v>
      </c>
      <c r="AB21">
        <v>8</v>
      </c>
      <c r="AC21">
        <v>0</v>
      </c>
      <c r="AD21">
        <v>0</v>
      </c>
      <c r="AE21">
        <v>15</v>
      </c>
      <c r="AF21">
        <v>2</v>
      </c>
      <c r="AG21">
        <v>1508</v>
      </c>
      <c r="AH21">
        <v>204</v>
      </c>
      <c r="AI21">
        <v>6594</v>
      </c>
      <c r="AJ21">
        <v>1050</v>
      </c>
      <c r="AK21">
        <v>7679</v>
      </c>
      <c r="AL21">
        <v>425</v>
      </c>
      <c r="AM21">
        <v>11</v>
      </c>
      <c r="AN21">
        <v>6</v>
      </c>
      <c r="AO21">
        <v>0</v>
      </c>
      <c r="AP21">
        <v>0</v>
      </c>
      <c r="AQ21">
        <v>248</v>
      </c>
      <c r="AR21">
        <v>11</v>
      </c>
      <c r="AS21">
        <v>2</v>
      </c>
      <c r="AT21">
        <v>1</v>
      </c>
      <c r="AU21">
        <v>2003</v>
      </c>
      <c r="AV21">
        <v>259</v>
      </c>
      <c r="AW21">
        <v>6924</v>
      </c>
      <c r="AX21">
        <v>740</v>
      </c>
      <c r="AY21">
        <v>25280</v>
      </c>
      <c r="AZ21">
        <v>368</v>
      </c>
      <c r="BA21">
        <v>19</v>
      </c>
      <c r="BB21">
        <v>3</v>
      </c>
      <c r="BC21">
        <v>30998</v>
      </c>
      <c r="BD21">
        <v>119</v>
      </c>
      <c r="BE21">
        <v>580</v>
      </c>
      <c r="BF21">
        <v>93</v>
      </c>
      <c r="BG21">
        <v>0</v>
      </c>
      <c r="BH21">
        <v>0</v>
      </c>
      <c r="BI21">
        <v>50902</v>
      </c>
      <c r="BJ21">
        <v>19</v>
      </c>
      <c r="BK21">
        <v>30998</v>
      </c>
      <c r="BL21">
        <v>2990</v>
      </c>
      <c r="BM21">
        <v>24128</v>
      </c>
      <c r="BN21">
        <v>8586</v>
      </c>
    </row>
    <row r="22" spans="1:66" x14ac:dyDescent="0.2">
      <c r="A22" t="s">
        <v>29</v>
      </c>
      <c r="B22">
        <v>155111</v>
      </c>
      <c r="C22">
        <v>518686</v>
      </c>
      <c r="D22">
        <v>83658</v>
      </c>
      <c r="E22">
        <v>5467</v>
      </c>
      <c r="F22">
        <v>146</v>
      </c>
      <c r="G22">
        <v>156135</v>
      </c>
      <c r="H22">
        <v>26735</v>
      </c>
      <c r="I22">
        <v>281265</v>
      </c>
      <c r="J22">
        <v>8779</v>
      </c>
      <c r="K22">
        <v>4815436</v>
      </c>
      <c r="L22">
        <v>115797</v>
      </c>
      <c r="M22">
        <v>7760463</v>
      </c>
      <c r="N22">
        <v>1240</v>
      </c>
      <c r="O22">
        <v>321304</v>
      </c>
      <c r="P22">
        <v>5788</v>
      </c>
      <c r="Q22">
        <v>46357</v>
      </c>
      <c r="R22">
        <v>843</v>
      </c>
      <c r="S22">
        <v>219661</v>
      </c>
      <c r="T22">
        <v>6841</v>
      </c>
      <c r="U22">
        <v>21138</v>
      </c>
      <c r="V22">
        <v>1170</v>
      </c>
      <c r="W22">
        <v>1599</v>
      </c>
      <c r="X22">
        <v>109</v>
      </c>
      <c r="Y22">
        <v>24753</v>
      </c>
      <c r="Z22">
        <v>81</v>
      </c>
      <c r="AA22">
        <v>10</v>
      </c>
      <c r="AB22">
        <v>1</v>
      </c>
      <c r="AC22">
        <v>0</v>
      </c>
      <c r="AD22">
        <v>0</v>
      </c>
      <c r="AE22">
        <v>11</v>
      </c>
      <c r="AF22">
        <v>8</v>
      </c>
      <c r="AG22">
        <v>131</v>
      </c>
      <c r="AH22">
        <v>33</v>
      </c>
      <c r="AI22">
        <v>5736</v>
      </c>
      <c r="AJ22">
        <v>693</v>
      </c>
      <c r="AK22">
        <v>2737</v>
      </c>
      <c r="AL22">
        <v>292</v>
      </c>
      <c r="AM22">
        <v>78</v>
      </c>
      <c r="AN22">
        <v>4</v>
      </c>
      <c r="AO22">
        <v>0</v>
      </c>
      <c r="AP22">
        <v>0</v>
      </c>
      <c r="AQ22">
        <v>16</v>
      </c>
      <c r="AR22">
        <v>2</v>
      </c>
      <c r="AS22">
        <v>0</v>
      </c>
      <c r="AT22">
        <v>0</v>
      </c>
      <c r="AU22">
        <v>1464</v>
      </c>
      <c r="AV22">
        <v>249</v>
      </c>
      <c r="AW22">
        <v>2957</v>
      </c>
      <c r="AX22">
        <v>431</v>
      </c>
      <c r="AY22">
        <v>8601</v>
      </c>
      <c r="AZ22">
        <v>372</v>
      </c>
      <c r="BA22">
        <v>70</v>
      </c>
      <c r="BB22">
        <v>3</v>
      </c>
      <c r="BC22">
        <v>45501</v>
      </c>
      <c r="BD22">
        <v>111</v>
      </c>
      <c r="BE22">
        <v>244</v>
      </c>
      <c r="BF22">
        <v>58</v>
      </c>
      <c r="BG22">
        <v>22</v>
      </c>
      <c r="BH22">
        <v>2</v>
      </c>
      <c r="BI22">
        <v>22007</v>
      </c>
      <c r="BJ22">
        <v>70</v>
      </c>
      <c r="BK22">
        <v>45501</v>
      </c>
      <c r="BL22">
        <v>1966</v>
      </c>
      <c r="BM22">
        <v>13210.25</v>
      </c>
      <c r="BN22">
        <v>8731</v>
      </c>
    </row>
    <row r="23" spans="1:66" x14ac:dyDescent="0.2">
      <c r="A23" t="s">
        <v>33</v>
      </c>
      <c r="B23">
        <v>54014</v>
      </c>
      <c r="C23">
        <v>176214</v>
      </c>
      <c r="D23">
        <v>37210</v>
      </c>
      <c r="E23">
        <v>40</v>
      </c>
      <c r="F23">
        <v>14</v>
      </c>
      <c r="G23">
        <v>32597</v>
      </c>
      <c r="H23">
        <v>7793</v>
      </c>
      <c r="I23">
        <v>58964</v>
      </c>
      <c r="J23">
        <v>1489</v>
      </c>
      <c r="K23">
        <v>1597900</v>
      </c>
      <c r="L23">
        <v>38648</v>
      </c>
      <c r="M23">
        <v>261368</v>
      </c>
      <c r="N23">
        <v>314</v>
      </c>
      <c r="O23">
        <v>50116</v>
      </c>
      <c r="P23">
        <v>2837</v>
      </c>
      <c r="Q23">
        <v>7532</v>
      </c>
      <c r="R23">
        <v>211</v>
      </c>
      <c r="S23">
        <v>27369</v>
      </c>
      <c r="T23">
        <v>844</v>
      </c>
      <c r="U23">
        <v>2179</v>
      </c>
      <c r="V23">
        <v>139</v>
      </c>
      <c r="W23">
        <v>102</v>
      </c>
      <c r="X23">
        <v>5</v>
      </c>
      <c r="Y23">
        <v>1140</v>
      </c>
      <c r="Z23">
        <v>16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71</v>
      </c>
      <c r="AH23">
        <v>18</v>
      </c>
      <c r="AI23">
        <v>812</v>
      </c>
      <c r="AJ23">
        <v>178</v>
      </c>
      <c r="AK23">
        <v>1877</v>
      </c>
      <c r="AL23">
        <v>171</v>
      </c>
      <c r="AM23">
        <v>5</v>
      </c>
      <c r="AN23">
        <v>1</v>
      </c>
      <c r="AO23">
        <v>0</v>
      </c>
      <c r="AP23">
        <v>0</v>
      </c>
      <c r="AQ23">
        <v>5</v>
      </c>
      <c r="AR23">
        <v>2</v>
      </c>
      <c r="AS23">
        <v>0</v>
      </c>
      <c r="AT23">
        <v>0</v>
      </c>
      <c r="AU23">
        <v>338</v>
      </c>
      <c r="AV23">
        <v>53</v>
      </c>
      <c r="AW23">
        <v>798</v>
      </c>
      <c r="AX23">
        <v>53</v>
      </c>
      <c r="AY23">
        <v>886</v>
      </c>
      <c r="AZ23">
        <v>37</v>
      </c>
      <c r="BA23">
        <v>1</v>
      </c>
      <c r="BB23">
        <v>1</v>
      </c>
      <c r="BC23">
        <v>10942</v>
      </c>
      <c r="BD23">
        <v>28</v>
      </c>
      <c r="BE23">
        <v>66</v>
      </c>
      <c r="BF23">
        <v>15</v>
      </c>
      <c r="BG23">
        <v>0</v>
      </c>
      <c r="BH23">
        <v>0</v>
      </c>
      <c r="BI23">
        <v>4858</v>
      </c>
      <c r="BJ23">
        <v>1</v>
      </c>
      <c r="BK23">
        <v>10942</v>
      </c>
      <c r="BL23">
        <v>506</v>
      </c>
      <c r="BM23">
        <v>36253.75</v>
      </c>
      <c r="BN23">
        <v>17952</v>
      </c>
    </row>
    <row r="24" spans="1:66" x14ac:dyDescent="0.2">
      <c r="A24" t="s">
        <v>31</v>
      </c>
      <c r="B24">
        <v>148520</v>
      </c>
      <c r="C24">
        <v>528711</v>
      </c>
      <c r="D24">
        <v>103564</v>
      </c>
      <c r="E24">
        <v>5040</v>
      </c>
      <c r="F24">
        <v>203</v>
      </c>
      <c r="G24">
        <v>104415</v>
      </c>
      <c r="H24">
        <v>24764</v>
      </c>
      <c r="I24">
        <v>82836</v>
      </c>
      <c r="J24">
        <v>3632</v>
      </c>
      <c r="K24">
        <v>3922904</v>
      </c>
      <c r="L24">
        <v>96169</v>
      </c>
      <c r="M24">
        <v>1096303</v>
      </c>
      <c r="N24">
        <v>1986</v>
      </c>
      <c r="O24">
        <v>79478</v>
      </c>
      <c r="P24">
        <v>2723</v>
      </c>
      <c r="Q24">
        <v>31656</v>
      </c>
      <c r="R24">
        <v>2025</v>
      </c>
      <c r="S24">
        <v>58217</v>
      </c>
      <c r="T24">
        <v>2043</v>
      </c>
      <c r="U24">
        <v>5459</v>
      </c>
      <c r="V24">
        <v>324</v>
      </c>
      <c r="W24">
        <v>444</v>
      </c>
      <c r="X24">
        <v>24</v>
      </c>
      <c r="Y24">
        <v>31225</v>
      </c>
      <c r="Z24">
        <v>32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69</v>
      </c>
      <c r="AH24">
        <v>30</v>
      </c>
      <c r="AI24">
        <v>3980</v>
      </c>
      <c r="AJ24">
        <v>856</v>
      </c>
      <c r="AK24">
        <v>2706</v>
      </c>
      <c r="AL24">
        <v>295</v>
      </c>
      <c r="AM24">
        <v>3</v>
      </c>
      <c r="AN24">
        <v>1</v>
      </c>
      <c r="AO24">
        <v>0</v>
      </c>
      <c r="AP24">
        <v>0</v>
      </c>
      <c r="AQ24">
        <v>103</v>
      </c>
      <c r="AR24">
        <v>5</v>
      </c>
      <c r="AS24">
        <v>0</v>
      </c>
      <c r="AT24">
        <v>0</v>
      </c>
      <c r="AU24">
        <v>1328</v>
      </c>
      <c r="AV24">
        <v>229</v>
      </c>
      <c r="AW24">
        <v>666</v>
      </c>
      <c r="AX24">
        <v>56</v>
      </c>
      <c r="AY24">
        <v>10560</v>
      </c>
      <c r="AZ24">
        <v>166</v>
      </c>
      <c r="BA24">
        <v>0</v>
      </c>
      <c r="BB24">
        <v>0</v>
      </c>
      <c r="BC24">
        <v>128613</v>
      </c>
      <c r="BD24">
        <v>45</v>
      </c>
      <c r="BE24">
        <v>150</v>
      </c>
      <c r="BF24">
        <v>49</v>
      </c>
      <c r="BG24">
        <v>0</v>
      </c>
      <c r="BH24">
        <v>0</v>
      </c>
      <c r="BI24">
        <v>19565</v>
      </c>
      <c r="BJ24">
        <v>0</v>
      </c>
      <c r="BK24">
        <v>128613</v>
      </c>
      <c r="BL24">
        <v>1502</v>
      </c>
      <c r="BM24">
        <v>6858</v>
      </c>
      <c r="BN24">
        <v>6188</v>
      </c>
    </row>
    <row r="25" spans="1:66" x14ac:dyDescent="0.2">
      <c r="A25" t="s">
        <v>30</v>
      </c>
      <c r="B25">
        <v>167874</v>
      </c>
      <c r="C25">
        <v>588993</v>
      </c>
      <c r="D25">
        <v>105452</v>
      </c>
      <c r="E25">
        <v>707</v>
      </c>
      <c r="F25">
        <v>54</v>
      </c>
      <c r="G25">
        <v>151361</v>
      </c>
      <c r="H25">
        <v>32447</v>
      </c>
      <c r="I25">
        <v>143289</v>
      </c>
      <c r="J25">
        <v>7162</v>
      </c>
      <c r="K25">
        <v>4448268</v>
      </c>
      <c r="L25">
        <v>118949</v>
      </c>
      <c r="M25">
        <v>614016</v>
      </c>
      <c r="N25">
        <v>1783</v>
      </c>
      <c r="O25">
        <v>241244</v>
      </c>
      <c r="P25">
        <v>7594</v>
      </c>
      <c r="Q25">
        <v>53580</v>
      </c>
      <c r="R25">
        <v>952</v>
      </c>
      <c r="S25">
        <v>216114</v>
      </c>
      <c r="T25">
        <v>6560</v>
      </c>
      <c r="U25">
        <v>7142</v>
      </c>
      <c r="V25">
        <v>462</v>
      </c>
      <c r="W25">
        <v>671</v>
      </c>
      <c r="X25">
        <v>40</v>
      </c>
      <c r="Y25">
        <v>19955</v>
      </c>
      <c r="Z25">
        <v>54</v>
      </c>
      <c r="AA25">
        <v>21</v>
      </c>
      <c r="AB25">
        <v>2</v>
      </c>
      <c r="AC25">
        <v>1</v>
      </c>
      <c r="AD25">
        <v>1</v>
      </c>
      <c r="AE25">
        <v>281</v>
      </c>
      <c r="AF25">
        <v>170</v>
      </c>
      <c r="AG25">
        <v>235</v>
      </c>
      <c r="AH25">
        <v>78</v>
      </c>
      <c r="AI25">
        <v>2935</v>
      </c>
      <c r="AJ25">
        <v>595</v>
      </c>
      <c r="AK25">
        <v>3075</v>
      </c>
      <c r="AL25">
        <v>336</v>
      </c>
      <c r="AM25">
        <v>31</v>
      </c>
      <c r="AN25">
        <v>5</v>
      </c>
      <c r="AO25">
        <v>0</v>
      </c>
      <c r="AP25">
        <v>0</v>
      </c>
      <c r="AQ25">
        <v>33</v>
      </c>
      <c r="AR25">
        <v>4</v>
      </c>
      <c r="AS25">
        <v>0</v>
      </c>
      <c r="AT25">
        <v>0</v>
      </c>
      <c r="AU25">
        <v>1571</v>
      </c>
      <c r="AV25">
        <v>260</v>
      </c>
      <c r="AW25">
        <v>1183</v>
      </c>
      <c r="AX25">
        <v>147</v>
      </c>
      <c r="AY25">
        <v>2564</v>
      </c>
      <c r="AZ25">
        <v>164</v>
      </c>
      <c r="BA25">
        <v>222</v>
      </c>
      <c r="BB25">
        <v>4</v>
      </c>
      <c r="BC25">
        <v>562571</v>
      </c>
      <c r="BD25">
        <v>137</v>
      </c>
      <c r="BE25">
        <v>362</v>
      </c>
      <c r="BF25">
        <v>94</v>
      </c>
      <c r="BG25">
        <v>0</v>
      </c>
      <c r="BH25">
        <v>0</v>
      </c>
      <c r="BI25">
        <v>12292</v>
      </c>
      <c r="BJ25">
        <v>222</v>
      </c>
      <c r="BK25">
        <v>562571</v>
      </c>
      <c r="BL25">
        <v>1803</v>
      </c>
      <c r="BM25">
        <v>10283.5</v>
      </c>
      <c r="BN25">
        <v>9222</v>
      </c>
    </row>
    <row r="26" spans="1:66" x14ac:dyDescent="0.2">
      <c r="A26" t="s">
        <v>35</v>
      </c>
      <c r="B26">
        <v>41123</v>
      </c>
      <c r="C26">
        <v>119259</v>
      </c>
      <c r="D26">
        <v>28186</v>
      </c>
      <c r="E26">
        <v>11</v>
      </c>
      <c r="F26">
        <v>4</v>
      </c>
      <c r="G26">
        <v>19029</v>
      </c>
      <c r="H26">
        <v>4870</v>
      </c>
      <c r="I26">
        <v>44106</v>
      </c>
      <c r="J26">
        <v>956</v>
      </c>
      <c r="K26">
        <v>1146571</v>
      </c>
      <c r="L26">
        <v>27299</v>
      </c>
      <c r="M26">
        <v>472339</v>
      </c>
      <c r="N26">
        <v>103</v>
      </c>
      <c r="O26">
        <v>76650</v>
      </c>
      <c r="P26">
        <v>2023</v>
      </c>
      <c r="Q26">
        <v>6365</v>
      </c>
      <c r="R26">
        <v>220</v>
      </c>
      <c r="S26">
        <v>13114</v>
      </c>
      <c r="T26">
        <v>207</v>
      </c>
      <c r="U26">
        <v>3667</v>
      </c>
      <c r="V26">
        <v>135</v>
      </c>
      <c r="W26">
        <v>51</v>
      </c>
      <c r="X26">
        <v>7</v>
      </c>
      <c r="Y26">
        <v>6730</v>
      </c>
      <c r="Z26">
        <v>3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46</v>
      </c>
      <c r="AH26">
        <v>13</v>
      </c>
      <c r="AI26">
        <v>489</v>
      </c>
      <c r="AJ26">
        <v>110</v>
      </c>
      <c r="AK26">
        <v>880</v>
      </c>
      <c r="AL26">
        <v>73</v>
      </c>
      <c r="AM26">
        <v>2</v>
      </c>
      <c r="AN26">
        <v>1</v>
      </c>
      <c r="AO26">
        <v>0</v>
      </c>
      <c r="AP26">
        <v>0</v>
      </c>
      <c r="AQ26">
        <v>8</v>
      </c>
      <c r="AR26">
        <v>2</v>
      </c>
      <c r="AS26">
        <v>0</v>
      </c>
      <c r="AT26">
        <v>0</v>
      </c>
      <c r="AU26">
        <v>250</v>
      </c>
      <c r="AV26">
        <v>33</v>
      </c>
      <c r="AW26">
        <v>278</v>
      </c>
      <c r="AX26">
        <v>20</v>
      </c>
      <c r="AY26">
        <v>1254</v>
      </c>
      <c r="AZ26">
        <v>13</v>
      </c>
      <c r="BA26">
        <v>0</v>
      </c>
      <c r="BB26">
        <v>0</v>
      </c>
      <c r="BC26">
        <v>523</v>
      </c>
      <c r="BD26">
        <v>4</v>
      </c>
      <c r="BE26">
        <v>84</v>
      </c>
      <c r="BF26">
        <v>19</v>
      </c>
      <c r="BG26">
        <v>0</v>
      </c>
      <c r="BH26">
        <v>0</v>
      </c>
      <c r="BI26">
        <v>3291</v>
      </c>
      <c r="BJ26">
        <v>0</v>
      </c>
      <c r="BK26">
        <v>523</v>
      </c>
      <c r="BL26">
        <v>257</v>
      </c>
      <c r="BM26">
        <v>7440.5</v>
      </c>
      <c r="BN26">
        <v>5468</v>
      </c>
    </row>
    <row r="27" spans="1:66" x14ac:dyDescent="0.2">
      <c r="A27" t="s">
        <v>32</v>
      </c>
      <c r="B27">
        <v>180755</v>
      </c>
      <c r="C27">
        <v>509949</v>
      </c>
      <c r="D27">
        <v>115846</v>
      </c>
      <c r="E27">
        <v>235</v>
      </c>
      <c r="F27">
        <v>18</v>
      </c>
      <c r="G27">
        <v>135311</v>
      </c>
      <c r="H27">
        <v>35927</v>
      </c>
      <c r="I27">
        <v>128729</v>
      </c>
      <c r="J27">
        <v>4435</v>
      </c>
      <c r="K27">
        <v>4701303</v>
      </c>
      <c r="L27">
        <v>112160</v>
      </c>
      <c r="M27">
        <v>2241152</v>
      </c>
      <c r="N27">
        <v>1591</v>
      </c>
      <c r="O27">
        <v>1298985</v>
      </c>
      <c r="P27">
        <v>6407</v>
      </c>
      <c r="Q27">
        <v>31419</v>
      </c>
      <c r="R27">
        <v>1063</v>
      </c>
      <c r="S27">
        <v>59053</v>
      </c>
      <c r="T27">
        <v>1382</v>
      </c>
      <c r="U27">
        <v>10396</v>
      </c>
      <c r="V27">
        <v>756</v>
      </c>
      <c r="W27">
        <v>620</v>
      </c>
      <c r="X27">
        <v>49</v>
      </c>
      <c r="Y27">
        <v>51886</v>
      </c>
      <c r="Z27">
        <v>62</v>
      </c>
      <c r="AA27">
        <v>15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244</v>
      </c>
      <c r="AH27">
        <v>59</v>
      </c>
      <c r="AI27">
        <v>3047</v>
      </c>
      <c r="AJ27">
        <v>587</v>
      </c>
      <c r="AK27">
        <v>5581</v>
      </c>
      <c r="AL27">
        <v>401</v>
      </c>
      <c r="AM27">
        <v>75</v>
      </c>
      <c r="AN27">
        <v>8</v>
      </c>
      <c r="AO27">
        <v>0</v>
      </c>
      <c r="AP27">
        <v>0</v>
      </c>
      <c r="AQ27">
        <v>173</v>
      </c>
      <c r="AR27">
        <v>9</v>
      </c>
      <c r="AS27">
        <v>0</v>
      </c>
      <c r="AT27">
        <v>0</v>
      </c>
      <c r="AU27">
        <v>885</v>
      </c>
      <c r="AV27">
        <v>132</v>
      </c>
      <c r="AW27">
        <v>1527</v>
      </c>
      <c r="AX27">
        <v>131</v>
      </c>
      <c r="AY27">
        <v>3207</v>
      </c>
      <c r="AZ27">
        <v>116</v>
      </c>
      <c r="BA27">
        <v>2</v>
      </c>
      <c r="BB27">
        <v>2</v>
      </c>
      <c r="BC27">
        <v>3699</v>
      </c>
      <c r="BD27">
        <v>37</v>
      </c>
      <c r="BE27">
        <v>422</v>
      </c>
      <c r="BF27">
        <v>67</v>
      </c>
      <c r="BG27">
        <v>0</v>
      </c>
      <c r="BH27">
        <v>0</v>
      </c>
      <c r="BI27">
        <v>15176</v>
      </c>
      <c r="BJ27">
        <v>2</v>
      </c>
      <c r="BK27">
        <v>3699</v>
      </c>
      <c r="BL27">
        <v>1331</v>
      </c>
      <c r="BM27">
        <v>18160.75</v>
      </c>
      <c r="BN27">
        <v>14272</v>
      </c>
    </row>
    <row r="28" spans="1:66" x14ac:dyDescent="0.2">
      <c r="A28" t="s">
        <v>44</v>
      </c>
      <c r="B28">
        <v>90068</v>
      </c>
      <c r="C28">
        <v>155155</v>
      </c>
      <c r="D28">
        <v>31724</v>
      </c>
      <c r="E28">
        <v>658</v>
      </c>
      <c r="F28">
        <v>50</v>
      </c>
      <c r="G28">
        <v>36611</v>
      </c>
      <c r="H28">
        <v>7705</v>
      </c>
      <c r="I28">
        <v>86278</v>
      </c>
      <c r="J28">
        <v>3730</v>
      </c>
      <c r="K28">
        <v>3030325</v>
      </c>
      <c r="L28">
        <v>78013</v>
      </c>
      <c r="M28">
        <v>80039</v>
      </c>
      <c r="N28">
        <v>1171</v>
      </c>
      <c r="O28">
        <v>105575</v>
      </c>
      <c r="P28">
        <v>4979</v>
      </c>
      <c r="Q28">
        <v>28107</v>
      </c>
      <c r="R28">
        <v>1155</v>
      </c>
      <c r="S28">
        <v>129597</v>
      </c>
      <c r="T28">
        <v>1950</v>
      </c>
      <c r="U28">
        <v>6808</v>
      </c>
      <c r="V28">
        <v>411</v>
      </c>
      <c r="W28">
        <v>133</v>
      </c>
      <c r="X28">
        <v>16</v>
      </c>
      <c r="Y28">
        <v>8682</v>
      </c>
      <c r="Z28">
        <v>22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45</v>
      </c>
      <c r="AH28">
        <v>19</v>
      </c>
      <c r="AI28">
        <v>3076</v>
      </c>
      <c r="AJ28">
        <v>580</v>
      </c>
      <c r="AK28">
        <v>5196</v>
      </c>
      <c r="AL28">
        <v>330</v>
      </c>
      <c r="AM28">
        <v>3</v>
      </c>
      <c r="AN28">
        <v>1</v>
      </c>
      <c r="AO28">
        <v>0</v>
      </c>
      <c r="AP28">
        <v>0</v>
      </c>
      <c r="AQ28">
        <v>85</v>
      </c>
      <c r="AR28">
        <v>9</v>
      </c>
      <c r="AS28">
        <v>0</v>
      </c>
      <c r="AT28">
        <v>0</v>
      </c>
      <c r="AU28">
        <v>1447</v>
      </c>
      <c r="AV28">
        <v>255</v>
      </c>
      <c r="AW28">
        <v>2074</v>
      </c>
      <c r="AX28">
        <v>119</v>
      </c>
      <c r="AY28">
        <v>31970</v>
      </c>
      <c r="AZ28">
        <v>233</v>
      </c>
      <c r="BA28">
        <v>22</v>
      </c>
      <c r="BB28">
        <v>2</v>
      </c>
      <c r="BC28">
        <v>30030</v>
      </c>
      <c r="BD28">
        <v>103</v>
      </c>
      <c r="BE28">
        <v>370</v>
      </c>
      <c r="BF28">
        <v>48</v>
      </c>
      <c r="BG28">
        <v>0</v>
      </c>
      <c r="BH28">
        <v>0</v>
      </c>
      <c r="BI28">
        <v>44266</v>
      </c>
      <c r="BJ28">
        <v>22</v>
      </c>
      <c r="BK28">
        <v>30030</v>
      </c>
      <c r="BL28">
        <v>1522</v>
      </c>
      <c r="BM28">
        <v>2439.25</v>
      </c>
      <c r="BN28">
        <v>1060</v>
      </c>
    </row>
    <row r="29" spans="1:66" x14ac:dyDescent="0.2">
      <c r="A29" t="s">
        <v>38</v>
      </c>
      <c r="B29">
        <v>102146</v>
      </c>
      <c r="C29">
        <v>310224</v>
      </c>
      <c r="D29">
        <v>52283</v>
      </c>
      <c r="E29">
        <v>37735</v>
      </c>
      <c r="F29">
        <v>1110</v>
      </c>
      <c r="G29">
        <v>48826</v>
      </c>
      <c r="H29">
        <v>8253</v>
      </c>
      <c r="I29">
        <v>134887</v>
      </c>
      <c r="J29">
        <v>3898</v>
      </c>
      <c r="K29">
        <v>3627958</v>
      </c>
      <c r="L29">
        <v>73569</v>
      </c>
      <c r="M29">
        <v>1736340</v>
      </c>
      <c r="N29">
        <v>2008</v>
      </c>
      <c r="O29">
        <v>1179981</v>
      </c>
      <c r="P29">
        <v>4340</v>
      </c>
      <c r="Q29">
        <v>153796</v>
      </c>
      <c r="R29">
        <v>2334</v>
      </c>
      <c r="S29">
        <v>301735</v>
      </c>
      <c r="T29">
        <v>2224</v>
      </c>
      <c r="U29">
        <v>25807</v>
      </c>
      <c r="V29">
        <v>1112</v>
      </c>
      <c r="W29">
        <v>174</v>
      </c>
      <c r="X29">
        <v>35</v>
      </c>
      <c r="Y29">
        <v>33398</v>
      </c>
      <c r="Z29">
        <v>50</v>
      </c>
      <c r="AA29">
        <v>48</v>
      </c>
      <c r="AB29">
        <v>3</v>
      </c>
      <c r="AC29">
        <v>10</v>
      </c>
      <c r="AD29">
        <v>1</v>
      </c>
      <c r="AE29">
        <v>1</v>
      </c>
      <c r="AF29">
        <v>1</v>
      </c>
      <c r="AG29">
        <v>116</v>
      </c>
      <c r="AH29">
        <v>44</v>
      </c>
      <c r="AI29">
        <v>4597</v>
      </c>
      <c r="AJ29">
        <v>654</v>
      </c>
      <c r="AK29">
        <v>4304</v>
      </c>
      <c r="AL29">
        <v>322</v>
      </c>
      <c r="AM29">
        <v>17</v>
      </c>
      <c r="AN29">
        <v>5</v>
      </c>
      <c r="AO29">
        <v>301</v>
      </c>
      <c r="AP29">
        <v>3</v>
      </c>
      <c r="AQ29">
        <v>38</v>
      </c>
      <c r="AR29">
        <v>5</v>
      </c>
      <c r="AS29">
        <v>0</v>
      </c>
      <c r="AT29">
        <v>0</v>
      </c>
      <c r="AU29">
        <v>1210</v>
      </c>
      <c r="AV29">
        <v>164</v>
      </c>
      <c r="AW29">
        <v>2766</v>
      </c>
      <c r="AX29">
        <v>145</v>
      </c>
      <c r="AY29">
        <v>113096</v>
      </c>
      <c r="AZ29">
        <v>117</v>
      </c>
      <c r="BA29">
        <v>249</v>
      </c>
      <c r="BB29">
        <v>4</v>
      </c>
      <c r="BC29">
        <v>116090</v>
      </c>
      <c r="BD29">
        <v>123</v>
      </c>
      <c r="BE29">
        <v>366</v>
      </c>
      <c r="BF29">
        <v>29</v>
      </c>
      <c r="BG29">
        <v>0</v>
      </c>
      <c r="BH29">
        <v>0</v>
      </c>
      <c r="BI29">
        <v>126870</v>
      </c>
      <c r="BJ29">
        <v>249</v>
      </c>
      <c r="BK29">
        <v>116090</v>
      </c>
      <c r="BL29">
        <v>1419</v>
      </c>
      <c r="BM29">
        <v>8733</v>
      </c>
      <c r="BN29">
        <v>4484</v>
      </c>
    </row>
    <row r="30" spans="1:66" x14ac:dyDescent="0.2">
      <c r="A30" t="s">
        <v>46</v>
      </c>
      <c r="B30">
        <v>69552</v>
      </c>
      <c r="C30">
        <v>152447</v>
      </c>
      <c r="D30">
        <v>30278</v>
      </c>
      <c r="E30">
        <v>14</v>
      </c>
      <c r="F30">
        <v>2</v>
      </c>
      <c r="G30">
        <v>77917</v>
      </c>
      <c r="H30">
        <v>14816</v>
      </c>
      <c r="I30">
        <v>113614</v>
      </c>
      <c r="J30">
        <v>3713</v>
      </c>
      <c r="K30">
        <v>2283484</v>
      </c>
      <c r="L30">
        <v>51758</v>
      </c>
      <c r="M30">
        <v>18191</v>
      </c>
      <c r="N30">
        <v>497</v>
      </c>
      <c r="O30">
        <v>333974</v>
      </c>
      <c r="P30">
        <v>2979</v>
      </c>
      <c r="Q30">
        <v>11280</v>
      </c>
      <c r="R30">
        <v>426</v>
      </c>
      <c r="S30">
        <v>9962</v>
      </c>
      <c r="T30">
        <v>288</v>
      </c>
      <c r="U30">
        <v>8039</v>
      </c>
      <c r="V30">
        <v>401</v>
      </c>
      <c r="W30">
        <v>140</v>
      </c>
      <c r="X30">
        <v>7</v>
      </c>
      <c r="Y30">
        <v>5249</v>
      </c>
      <c r="Z30">
        <v>21</v>
      </c>
      <c r="AA30">
        <v>12</v>
      </c>
      <c r="AB30">
        <v>2</v>
      </c>
      <c r="AC30">
        <v>0</v>
      </c>
      <c r="AD30">
        <v>0</v>
      </c>
      <c r="AE30">
        <v>0</v>
      </c>
      <c r="AF30">
        <v>0</v>
      </c>
      <c r="AG30">
        <v>47</v>
      </c>
      <c r="AH30">
        <v>17</v>
      </c>
      <c r="AI30">
        <v>2061</v>
      </c>
      <c r="AJ30">
        <v>404</v>
      </c>
      <c r="AK30">
        <v>8677</v>
      </c>
      <c r="AL30">
        <v>481</v>
      </c>
      <c r="AM30">
        <v>6</v>
      </c>
      <c r="AN30">
        <v>3</v>
      </c>
      <c r="AO30">
        <v>2</v>
      </c>
      <c r="AP30">
        <v>1</v>
      </c>
      <c r="AQ30">
        <v>155</v>
      </c>
      <c r="AR30">
        <v>8</v>
      </c>
      <c r="AS30">
        <v>0</v>
      </c>
      <c r="AT30">
        <v>0</v>
      </c>
      <c r="AU30">
        <v>612</v>
      </c>
      <c r="AV30">
        <v>89</v>
      </c>
      <c r="AW30">
        <v>1913</v>
      </c>
      <c r="AX30">
        <v>103</v>
      </c>
      <c r="AY30">
        <v>477</v>
      </c>
      <c r="AZ30">
        <v>66</v>
      </c>
      <c r="BA30">
        <v>20</v>
      </c>
      <c r="BB30">
        <v>1</v>
      </c>
      <c r="BC30">
        <v>525484</v>
      </c>
      <c r="BD30">
        <v>33</v>
      </c>
      <c r="BE30">
        <v>345</v>
      </c>
      <c r="BF30">
        <v>40</v>
      </c>
      <c r="BG30">
        <v>0</v>
      </c>
      <c r="BH30">
        <v>0</v>
      </c>
      <c r="BI30">
        <v>14307</v>
      </c>
      <c r="BJ30">
        <v>20</v>
      </c>
      <c r="BK30">
        <v>525484</v>
      </c>
      <c r="BL30">
        <v>1134</v>
      </c>
      <c r="BM30">
        <v>2451.75</v>
      </c>
      <c r="BN30">
        <v>1553</v>
      </c>
    </row>
    <row r="31" spans="1:66" x14ac:dyDescent="0.2">
      <c r="A31" t="s">
        <v>36</v>
      </c>
      <c r="B31">
        <v>24695</v>
      </c>
      <c r="C31">
        <v>45905</v>
      </c>
      <c r="D31">
        <v>6249</v>
      </c>
      <c r="E31">
        <v>918</v>
      </c>
      <c r="F31">
        <v>6</v>
      </c>
      <c r="G31">
        <v>21226</v>
      </c>
      <c r="H31">
        <v>2732</v>
      </c>
      <c r="I31">
        <v>21325</v>
      </c>
      <c r="J31">
        <v>950</v>
      </c>
      <c r="K31">
        <v>1509534</v>
      </c>
      <c r="L31">
        <v>20832</v>
      </c>
      <c r="M31">
        <v>24798</v>
      </c>
      <c r="N31">
        <v>153</v>
      </c>
      <c r="O31">
        <v>57793</v>
      </c>
      <c r="P31">
        <v>849</v>
      </c>
      <c r="Q31">
        <v>18294</v>
      </c>
      <c r="R31">
        <v>153</v>
      </c>
      <c r="S31">
        <v>23203</v>
      </c>
      <c r="T31">
        <v>214</v>
      </c>
      <c r="U31">
        <v>4594</v>
      </c>
      <c r="V31">
        <v>203</v>
      </c>
      <c r="W31">
        <v>56</v>
      </c>
      <c r="X31">
        <v>3</v>
      </c>
      <c r="Y31">
        <v>6021</v>
      </c>
      <c r="Z31">
        <v>13</v>
      </c>
      <c r="AA31">
        <v>30</v>
      </c>
      <c r="AB31">
        <v>1</v>
      </c>
      <c r="AC31">
        <v>0</v>
      </c>
      <c r="AD31">
        <v>0</v>
      </c>
      <c r="AE31">
        <v>0</v>
      </c>
      <c r="AF31">
        <v>0</v>
      </c>
      <c r="AG31">
        <v>5</v>
      </c>
      <c r="AH31">
        <v>4</v>
      </c>
      <c r="AI31">
        <v>1255</v>
      </c>
      <c r="AJ31">
        <v>148</v>
      </c>
      <c r="AK31">
        <v>3276</v>
      </c>
      <c r="AL31">
        <v>156</v>
      </c>
      <c r="AM31">
        <v>0</v>
      </c>
      <c r="AN31">
        <v>0</v>
      </c>
      <c r="AO31">
        <v>0</v>
      </c>
      <c r="AP31">
        <v>0</v>
      </c>
      <c r="AQ31">
        <v>9</v>
      </c>
      <c r="AR31">
        <v>2</v>
      </c>
      <c r="AS31">
        <v>0</v>
      </c>
      <c r="AT31">
        <v>0</v>
      </c>
      <c r="AU31">
        <v>658</v>
      </c>
      <c r="AV31">
        <v>86</v>
      </c>
      <c r="AW31">
        <v>154</v>
      </c>
      <c r="AX31">
        <v>24</v>
      </c>
      <c r="AY31">
        <v>796</v>
      </c>
      <c r="AZ31">
        <v>16</v>
      </c>
      <c r="BA31">
        <v>1</v>
      </c>
      <c r="BB31">
        <v>1</v>
      </c>
      <c r="BC31">
        <v>794</v>
      </c>
      <c r="BD31">
        <v>4</v>
      </c>
      <c r="BE31">
        <v>199</v>
      </c>
      <c r="BF31">
        <v>20</v>
      </c>
      <c r="BG31">
        <v>0</v>
      </c>
      <c r="BH31">
        <v>0</v>
      </c>
      <c r="BI31">
        <v>6382</v>
      </c>
      <c r="BJ31">
        <v>1</v>
      </c>
      <c r="BK31">
        <v>794</v>
      </c>
      <c r="BL31">
        <v>398</v>
      </c>
      <c r="BM31">
        <v>2489.25</v>
      </c>
      <c r="BN31">
        <v>300</v>
      </c>
    </row>
    <row r="32" spans="1:66" x14ac:dyDescent="0.2">
      <c r="A32" t="s">
        <v>42</v>
      </c>
      <c r="B32">
        <v>101083</v>
      </c>
      <c r="C32">
        <v>349531</v>
      </c>
      <c r="D32">
        <v>63485</v>
      </c>
      <c r="E32">
        <v>8689</v>
      </c>
      <c r="F32">
        <v>276</v>
      </c>
      <c r="G32">
        <v>71199</v>
      </c>
      <c r="H32">
        <v>14377</v>
      </c>
      <c r="I32">
        <v>131929</v>
      </c>
      <c r="J32">
        <v>3426</v>
      </c>
      <c r="K32">
        <v>3413372</v>
      </c>
      <c r="L32">
        <v>73418</v>
      </c>
      <c r="M32">
        <v>751448</v>
      </c>
      <c r="N32">
        <v>1936</v>
      </c>
      <c r="O32">
        <v>459158</v>
      </c>
      <c r="P32">
        <v>4354</v>
      </c>
      <c r="Q32">
        <v>90375</v>
      </c>
      <c r="R32">
        <v>3427</v>
      </c>
      <c r="S32">
        <v>128377</v>
      </c>
      <c r="T32">
        <v>2645</v>
      </c>
      <c r="U32">
        <v>13415</v>
      </c>
      <c r="V32">
        <v>486</v>
      </c>
      <c r="W32">
        <v>450</v>
      </c>
      <c r="X32">
        <v>25</v>
      </c>
      <c r="Y32">
        <v>17950</v>
      </c>
      <c r="Z32">
        <v>24</v>
      </c>
      <c r="AA32">
        <v>0</v>
      </c>
      <c r="AB32">
        <v>0</v>
      </c>
      <c r="AC32">
        <v>2</v>
      </c>
      <c r="AD32">
        <v>1</v>
      </c>
      <c r="AE32">
        <v>0</v>
      </c>
      <c r="AF32">
        <v>0</v>
      </c>
      <c r="AG32">
        <v>160</v>
      </c>
      <c r="AH32">
        <v>26</v>
      </c>
      <c r="AI32">
        <v>3114</v>
      </c>
      <c r="AJ32">
        <v>498</v>
      </c>
      <c r="AK32">
        <v>6334</v>
      </c>
      <c r="AL32">
        <v>352</v>
      </c>
      <c r="AM32">
        <v>6</v>
      </c>
      <c r="AN32">
        <v>3</v>
      </c>
      <c r="AO32">
        <v>0</v>
      </c>
      <c r="AP32">
        <v>0</v>
      </c>
      <c r="AQ32">
        <v>20</v>
      </c>
      <c r="AR32">
        <v>3</v>
      </c>
      <c r="AS32">
        <v>0</v>
      </c>
      <c r="AT32">
        <v>0</v>
      </c>
      <c r="AU32">
        <v>599</v>
      </c>
      <c r="AV32">
        <v>74</v>
      </c>
      <c r="AW32">
        <v>3189</v>
      </c>
      <c r="AX32">
        <v>132</v>
      </c>
      <c r="AY32">
        <v>1274</v>
      </c>
      <c r="AZ32">
        <v>61</v>
      </c>
      <c r="BA32">
        <v>0</v>
      </c>
      <c r="BB32">
        <v>0</v>
      </c>
      <c r="BC32">
        <v>44626</v>
      </c>
      <c r="BD32">
        <v>21</v>
      </c>
      <c r="BE32">
        <v>105</v>
      </c>
      <c r="BF32">
        <v>30</v>
      </c>
      <c r="BG32">
        <v>0</v>
      </c>
      <c r="BH32">
        <v>0</v>
      </c>
      <c r="BI32">
        <v>14803</v>
      </c>
      <c r="BJ32">
        <v>0</v>
      </c>
      <c r="BK32">
        <v>44626</v>
      </c>
      <c r="BL32">
        <v>1069</v>
      </c>
      <c r="BM32">
        <v>1645.25</v>
      </c>
      <c r="BN32">
        <v>988</v>
      </c>
    </row>
    <row r="33" spans="1:66" x14ac:dyDescent="0.2">
      <c r="A33" t="s">
        <v>47</v>
      </c>
      <c r="B33">
        <v>28829</v>
      </c>
      <c r="C33">
        <v>85179</v>
      </c>
      <c r="D33">
        <v>19793</v>
      </c>
      <c r="E33">
        <v>0</v>
      </c>
      <c r="F33">
        <v>0</v>
      </c>
      <c r="G33">
        <v>17089</v>
      </c>
      <c r="H33">
        <v>4315</v>
      </c>
      <c r="I33">
        <v>38975</v>
      </c>
      <c r="J33">
        <v>1763</v>
      </c>
      <c r="K33">
        <v>907775</v>
      </c>
      <c r="L33">
        <v>21276</v>
      </c>
      <c r="M33">
        <v>130668</v>
      </c>
      <c r="N33">
        <v>127</v>
      </c>
      <c r="O33">
        <v>15640</v>
      </c>
      <c r="P33">
        <v>673</v>
      </c>
      <c r="Q33">
        <v>3233</v>
      </c>
      <c r="R33">
        <v>117</v>
      </c>
      <c r="S33">
        <v>3824</v>
      </c>
      <c r="T33">
        <v>152</v>
      </c>
      <c r="U33">
        <v>2634</v>
      </c>
      <c r="V33">
        <v>163</v>
      </c>
      <c r="W33">
        <v>56</v>
      </c>
      <c r="X33">
        <v>6</v>
      </c>
      <c r="Y33">
        <v>180</v>
      </c>
      <c r="Z33">
        <v>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27</v>
      </c>
      <c r="AH33">
        <v>5</v>
      </c>
      <c r="AI33">
        <v>589</v>
      </c>
      <c r="AJ33">
        <v>99</v>
      </c>
      <c r="AK33">
        <v>1770</v>
      </c>
      <c r="AL33">
        <v>125</v>
      </c>
      <c r="AM33">
        <v>0</v>
      </c>
      <c r="AN33">
        <v>0</v>
      </c>
      <c r="AO33">
        <v>0</v>
      </c>
      <c r="AP33">
        <v>0</v>
      </c>
      <c r="AQ33">
        <v>23</v>
      </c>
      <c r="AR33">
        <v>2</v>
      </c>
      <c r="AS33">
        <v>0</v>
      </c>
      <c r="AT33">
        <v>0</v>
      </c>
      <c r="AU33">
        <v>81</v>
      </c>
      <c r="AV33">
        <v>12</v>
      </c>
      <c r="AW33">
        <v>76</v>
      </c>
      <c r="AX33">
        <v>15</v>
      </c>
      <c r="AY33">
        <v>561</v>
      </c>
      <c r="AZ33">
        <v>15</v>
      </c>
      <c r="BA33">
        <v>0</v>
      </c>
      <c r="BB33">
        <v>0</v>
      </c>
      <c r="BC33">
        <v>72</v>
      </c>
      <c r="BD33">
        <v>2</v>
      </c>
      <c r="BE33">
        <v>362</v>
      </c>
      <c r="BF33">
        <v>6</v>
      </c>
      <c r="BG33">
        <v>0</v>
      </c>
      <c r="BH33">
        <v>0</v>
      </c>
      <c r="BI33">
        <v>3489</v>
      </c>
      <c r="BJ33">
        <v>0</v>
      </c>
      <c r="BK33">
        <v>72</v>
      </c>
      <c r="BL33">
        <v>251</v>
      </c>
      <c r="BM33">
        <v>5785.5</v>
      </c>
      <c r="BN33">
        <v>3318</v>
      </c>
    </row>
    <row r="34" spans="1:66" x14ac:dyDescent="0.2">
      <c r="A34" t="s">
        <v>43</v>
      </c>
      <c r="B34">
        <v>134067</v>
      </c>
      <c r="C34">
        <v>401279</v>
      </c>
      <c r="D34">
        <v>88110</v>
      </c>
      <c r="E34">
        <v>813</v>
      </c>
      <c r="F34">
        <v>85</v>
      </c>
      <c r="G34">
        <v>75971</v>
      </c>
      <c r="H34">
        <v>20140</v>
      </c>
      <c r="I34">
        <v>128672</v>
      </c>
      <c r="J34">
        <v>4280</v>
      </c>
      <c r="K34">
        <v>3183975</v>
      </c>
      <c r="L34">
        <v>92546</v>
      </c>
      <c r="M34">
        <v>239777</v>
      </c>
      <c r="N34">
        <v>1269</v>
      </c>
      <c r="O34">
        <v>1002743</v>
      </c>
      <c r="P34">
        <v>10775</v>
      </c>
      <c r="Q34">
        <v>78193</v>
      </c>
      <c r="R34">
        <v>2225</v>
      </c>
      <c r="S34">
        <v>203628</v>
      </c>
      <c r="T34">
        <v>3926</v>
      </c>
      <c r="U34">
        <v>6643</v>
      </c>
      <c r="V34">
        <v>412</v>
      </c>
      <c r="W34">
        <v>617</v>
      </c>
      <c r="X34">
        <v>76</v>
      </c>
      <c r="Y34">
        <v>79531</v>
      </c>
      <c r="Z34">
        <v>106</v>
      </c>
      <c r="AA34">
        <v>12</v>
      </c>
      <c r="AB34">
        <v>1</v>
      </c>
      <c r="AC34">
        <v>0</v>
      </c>
      <c r="AD34">
        <v>0</v>
      </c>
      <c r="AE34">
        <v>0</v>
      </c>
      <c r="AF34">
        <v>0</v>
      </c>
      <c r="AG34">
        <v>83</v>
      </c>
      <c r="AH34">
        <v>29</v>
      </c>
      <c r="AI34">
        <v>3069</v>
      </c>
      <c r="AJ34">
        <v>605</v>
      </c>
      <c r="AK34">
        <v>4276</v>
      </c>
      <c r="AL34">
        <v>379</v>
      </c>
      <c r="AM34">
        <v>1</v>
      </c>
      <c r="AN34">
        <v>1</v>
      </c>
      <c r="AO34">
        <v>0</v>
      </c>
      <c r="AP34">
        <v>0</v>
      </c>
      <c r="AQ34">
        <v>65</v>
      </c>
      <c r="AR34">
        <v>7</v>
      </c>
      <c r="AS34">
        <v>0</v>
      </c>
      <c r="AT34">
        <v>0</v>
      </c>
      <c r="AU34">
        <v>1010</v>
      </c>
      <c r="AV34">
        <v>119</v>
      </c>
      <c r="AW34">
        <v>910</v>
      </c>
      <c r="AX34">
        <v>84</v>
      </c>
      <c r="AY34">
        <v>5815</v>
      </c>
      <c r="AZ34">
        <v>62</v>
      </c>
      <c r="BA34">
        <v>410</v>
      </c>
      <c r="BB34">
        <v>2</v>
      </c>
      <c r="BC34">
        <v>13844</v>
      </c>
      <c r="BD34">
        <v>55</v>
      </c>
      <c r="BE34">
        <v>207</v>
      </c>
      <c r="BF34">
        <v>29</v>
      </c>
      <c r="BG34">
        <v>0</v>
      </c>
      <c r="BH34">
        <v>0</v>
      </c>
      <c r="BI34">
        <v>15448</v>
      </c>
      <c r="BJ34">
        <v>410</v>
      </c>
      <c r="BK34">
        <v>13844</v>
      </c>
      <c r="BL34">
        <v>1221</v>
      </c>
      <c r="BM34">
        <v>10653.75</v>
      </c>
      <c r="BN34">
        <v>7333</v>
      </c>
    </row>
    <row r="35" spans="1:66" x14ac:dyDescent="0.2">
      <c r="A35" t="s">
        <v>40</v>
      </c>
      <c r="B35">
        <v>40046</v>
      </c>
      <c r="C35">
        <v>48477</v>
      </c>
      <c r="D35">
        <v>5725</v>
      </c>
      <c r="E35">
        <v>6783</v>
      </c>
      <c r="F35">
        <v>83</v>
      </c>
      <c r="G35">
        <v>14094</v>
      </c>
      <c r="H35">
        <v>1763</v>
      </c>
      <c r="I35">
        <v>72669</v>
      </c>
      <c r="J35">
        <v>1117</v>
      </c>
      <c r="K35">
        <v>1339159</v>
      </c>
      <c r="L35">
        <v>36277</v>
      </c>
      <c r="M35">
        <v>193810</v>
      </c>
      <c r="N35">
        <v>102</v>
      </c>
      <c r="O35">
        <v>61719</v>
      </c>
      <c r="P35">
        <v>1263</v>
      </c>
      <c r="Q35">
        <v>3788</v>
      </c>
      <c r="R35">
        <v>68</v>
      </c>
      <c r="S35">
        <v>11900</v>
      </c>
      <c r="T35">
        <v>125</v>
      </c>
      <c r="U35">
        <v>10269</v>
      </c>
      <c r="V35">
        <v>409</v>
      </c>
      <c r="W35">
        <v>373</v>
      </c>
      <c r="X35">
        <v>22</v>
      </c>
      <c r="Y35">
        <v>5092</v>
      </c>
      <c r="Z35">
        <v>14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82</v>
      </c>
      <c r="AH35">
        <v>29</v>
      </c>
      <c r="AI35">
        <v>2190</v>
      </c>
      <c r="AJ35">
        <v>349</v>
      </c>
      <c r="AK35">
        <v>5064</v>
      </c>
      <c r="AL35">
        <v>277</v>
      </c>
      <c r="AM35">
        <v>8</v>
      </c>
      <c r="AN35">
        <v>3</v>
      </c>
      <c r="AO35">
        <v>3</v>
      </c>
      <c r="AP35">
        <v>2</v>
      </c>
      <c r="AQ35">
        <v>38</v>
      </c>
      <c r="AR35">
        <v>7</v>
      </c>
      <c r="AS35">
        <v>0</v>
      </c>
      <c r="AT35">
        <v>0</v>
      </c>
      <c r="AU35">
        <v>995</v>
      </c>
      <c r="AV35">
        <v>121</v>
      </c>
      <c r="AW35">
        <v>2222</v>
      </c>
      <c r="AX35">
        <v>42</v>
      </c>
      <c r="AY35">
        <v>261</v>
      </c>
      <c r="AZ35">
        <v>21</v>
      </c>
      <c r="BA35">
        <v>3520</v>
      </c>
      <c r="BB35">
        <v>9</v>
      </c>
      <c r="BC35">
        <v>5033</v>
      </c>
      <c r="BD35">
        <v>24</v>
      </c>
      <c r="BE35">
        <v>103</v>
      </c>
      <c r="BF35">
        <v>23</v>
      </c>
      <c r="BG35">
        <v>0</v>
      </c>
      <c r="BH35">
        <v>0</v>
      </c>
      <c r="BI35">
        <v>10966</v>
      </c>
      <c r="BJ35">
        <v>3520</v>
      </c>
      <c r="BK35">
        <v>5033</v>
      </c>
      <c r="BL35">
        <v>752</v>
      </c>
      <c r="BM35">
        <v>7747.75</v>
      </c>
      <c r="BN35">
        <v>1138</v>
      </c>
    </row>
    <row r="36" spans="1:66" x14ac:dyDescent="0.2">
      <c r="A36" t="s">
        <v>45</v>
      </c>
      <c r="B36">
        <v>109723</v>
      </c>
      <c r="C36">
        <v>290813</v>
      </c>
      <c r="D36">
        <v>55987</v>
      </c>
      <c r="E36">
        <v>4673</v>
      </c>
      <c r="F36">
        <v>195</v>
      </c>
      <c r="G36">
        <v>98731</v>
      </c>
      <c r="H36">
        <v>18725</v>
      </c>
      <c r="I36">
        <v>94230</v>
      </c>
      <c r="J36">
        <v>4026</v>
      </c>
      <c r="K36">
        <v>2769058</v>
      </c>
      <c r="L36">
        <v>79898</v>
      </c>
      <c r="M36">
        <v>196346</v>
      </c>
      <c r="N36">
        <v>589</v>
      </c>
      <c r="O36">
        <v>182770</v>
      </c>
      <c r="P36">
        <v>2420</v>
      </c>
      <c r="Q36">
        <v>13931</v>
      </c>
      <c r="R36">
        <v>444</v>
      </c>
      <c r="S36">
        <v>35358</v>
      </c>
      <c r="T36">
        <v>745</v>
      </c>
      <c r="U36">
        <v>8176</v>
      </c>
      <c r="V36">
        <v>487</v>
      </c>
      <c r="W36">
        <v>172</v>
      </c>
      <c r="X36">
        <v>17</v>
      </c>
      <c r="Y36">
        <v>8417</v>
      </c>
      <c r="Z36">
        <v>22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164</v>
      </c>
      <c r="AH36">
        <v>46</v>
      </c>
      <c r="AI36">
        <v>2506</v>
      </c>
      <c r="AJ36">
        <v>440</v>
      </c>
      <c r="AK36">
        <v>5719</v>
      </c>
      <c r="AL36">
        <v>349</v>
      </c>
      <c r="AM36">
        <v>12</v>
      </c>
      <c r="AN36">
        <v>4</v>
      </c>
      <c r="AO36">
        <v>0</v>
      </c>
      <c r="AP36">
        <v>0</v>
      </c>
      <c r="AQ36">
        <v>48</v>
      </c>
      <c r="AR36">
        <v>6</v>
      </c>
      <c r="AS36">
        <v>0</v>
      </c>
      <c r="AT36">
        <v>0</v>
      </c>
      <c r="AU36">
        <v>746</v>
      </c>
      <c r="AV36">
        <v>110</v>
      </c>
      <c r="AW36">
        <v>334</v>
      </c>
      <c r="AX36">
        <v>30</v>
      </c>
      <c r="AY36">
        <v>1828</v>
      </c>
      <c r="AZ36">
        <v>47</v>
      </c>
      <c r="BA36">
        <v>18</v>
      </c>
      <c r="BB36">
        <v>2</v>
      </c>
      <c r="BC36">
        <v>6448</v>
      </c>
      <c r="BD36">
        <v>24</v>
      </c>
      <c r="BE36">
        <v>295</v>
      </c>
      <c r="BF36">
        <v>28</v>
      </c>
      <c r="BG36">
        <v>0</v>
      </c>
      <c r="BH36">
        <v>0</v>
      </c>
      <c r="BI36">
        <v>11652</v>
      </c>
      <c r="BJ36">
        <v>18</v>
      </c>
      <c r="BK36">
        <v>6448</v>
      </c>
      <c r="BL36">
        <v>965</v>
      </c>
      <c r="BM36">
        <v>13536.75</v>
      </c>
      <c r="BN36">
        <v>8559</v>
      </c>
    </row>
    <row r="37" spans="1:66" x14ac:dyDescent="0.2">
      <c r="A37" t="s">
        <v>41</v>
      </c>
      <c r="B37">
        <v>33037</v>
      </c>
      <c r="C37">
        <v>57981</v>
      </c>
      <c r="D37">
        <v>9352</v>
      </c>
      <c r="E37">
        <v>13</v>
      </c>
      <c r="F37">
        <v>2</v>
      </c>
      <c r="G37">
        <v>16428</v>
      </c>
      <c r="H37">
        <v>2692</v>
      </c>
      <c r="I37">
        <v>111520</v>
      </c>
      <c r="J37">
        <v>1180</v>
      </c>
      <c r="K37">
        <v>1156930</v>
      </c>
      <c r="L37">
        <v>29034</v>
      </c>
      <c r="M37">
        <v>14444</v>
      </c>
      <c r="N37">
        <v>187</v>
      </c>
      <c r="O37">
        <v>624876</v>
      </c>
      <c r="P37">
        <v>907</v>
      </c>
      <c r="Q37">
        <v>7125</v>
      </c>
      <c r="R37">
        <v>106</v>
      </c>
      <c r="S37">
        <v>31013</v>
      </c>
      <c r="T37">
        <v>320</v>
      </c>
      <c r="U37">
        <v>8929</v>
      </c>
      <c r="V37">
        <v>402</v>
      </c>
      <c r="W37">
        <v>410</v>
      </c>
      <c r="X37">
        <v>14</v>
      </c>
      <c r="Y37">
        <v>6734</v>
      </c>
      <c r="Z37">
        <v>22</v>
      </c>
      <c r="AA37">
        <v>60</v>
      </c>
      <c r="AB37">
        <v>1</v>
      </c>
      <c r="AC37">
        <v>0</v>
      </c>
      <c r="AD37">
        <v>0</v>
      </c>
      <c r="AE37">
        <v>0</v>
      </c>
      <c r="AF37">
        <v>0</v>
      </c>
      <c r="AG37">
        <v>19</v>
      </c>
      <c r="AH37">
        <v>8</v>
      </c>
      <c r="AI37">
        <v>1498</v>
      </c>
      <c r="AJ37">
        <v>241</v>
      </c>
      <c r="AK37">
        <v>2387</v>
      </c>
      <c r="AL37">
        <v>153</v>
      </c>
      <c r="AM37">
        <v>16</v>
      </c>
      <c r="AN37">
        <v>3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655</v>
      </c>
      <c r="AV37">
        <v>79</v>
      </c>
      <c r="AW37">
        <v>479</v>
      </c>
      <c r="AX37">
        <v>27</v>
      </c>
      <c r="AY37">
        <v>2020</v>
      </c>
      <c r="AZ37">
        <v>19</v>
      </c>
      <c r="BA37">
        <v>110</v>
      </c>
      <c r="BB37">
        <v>5</v>
      </c>
      <c r="BC37">
        <v>105870</v>
      </c>
      <c r="BD37">
        <v>28</v>
      </c>
      <c r="BE37">
        <v>90</v>
      </c>
      <c r="BF37">
        <v>13</v>
      </c>
      <c r="BG37">
        <v>0</v>
      </c>
      <c r="BH37">
        <v>0</v>
      </c>
      <c r="BI37">
        <v>7224</v>
      </c>
      <c r="BJ37">
        <v>110</v>
      </c>
      <c r="BK37">
        <v>105870</v>
      </c>
      <c r="BL37">
        <v>503</v>
      </c>
      <c r="BM37">
        <v>2693.25</v>
      </c>
      <c r="BN37">
        <v>1003</v>
      </c>
    </row>
    <row r="38" spans="1:66" x14ac:dyDescent="0.2">
      <c r="A38" t="s">
        <v>37</v>
      </c>
      <c r="B38">
        <v>31093</v>
      </c>
      <c r="C38">
        <v>60381</v>
      </c>
      <c r="D38">
        <v>8693</v>
      </c>
      <c r="E38">
        <v>1944</v>
      </c>
      <c r="F38">
        <v>41</v>
      </c>
      <c r="G38">
        <v>18172</v>
      </c>
      <c r="H38">
        <v>3166</v>
      </c>
      <c r="I38">
        <v>44806</v>
      </c>
      <c r="J38">
        <v>1465</v>
      </c>
      <c r="K38">
        <v>1499771</v>
      </c>
      <c r="L38">
        <v>27361</v>
      </c>
      <c r="M38">
        <v>379666</v>
      </c>
      <c r="N38">
        <v>160</v>
      </c>
      <c r="O38">
        <v>60843</v>
      </c>
      <c r="P38">
        <v>473</v>
      </c>
      <c r="Q38">
        <v>5714</v>
      </c>
      <c r="R38">
        <v>80</v>
      </c>
      <c r="S38">
        <v>28014</v>
      </c>
      <c r="T38">
        <v>291</v>
      </c>
      <c r="U38">
        <v>11060</v>
      </c>
      <c r="V38">
        <v>489</v>
      </c>
      <c r="W38">
        <v>133</v>
      </c>
      <c r="X38">
        <v>8</v>
      </c>
      <c r="Y38">
        <v>2230</v>
      </c>
      <c r="Z38">
        <v>6</v>
      </c>
      <c r="AA38">
        <v>2</v>
      </c>
      <c r="AB38">
        <v>1</v>
      </c>
      <c r="AC38">
        <v>0</v>
      </c>
      <c r="AD38">
        <v>0</v>
      </c>
      <c r="AE38">
        <v>0</v>
      </c>
      <c r="AF38">
        <v>0</v>
      </c>
      <c r="AG38">
        <v>19</v>
      </c>
      <c r="AH38">
        <v>8</v>
      </c>
      <c r="AI38">
        <v>1527</v>
      </c>
      <c r="AJ38">
        <v>260</v>
      </c>
      <c r="AK38">
        <v>8667</v>
      </c>
      <c r="AL38">
        <v>147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1043</v>
      </c>
      <c r="AV38">
        <v>110</v>
      </c>
      <c r="AW38">
        <v>263</v>
      </c>
      <c r="AX38">
        <v>22</v>
      </c>
      <c r="AY38">
        <v>3271</v>
      </c>
      <c r="AZ38">
        <v>11</v>
      </c>
      <c r="BA38">
        <v>5000</v>
      </c>
      <c r="BB38">
        <v>1</v>
      </c>
      <c r="BC38">
        <v>1544</v>
      </c>
      <c r="BD38">
        <v>10</v>
      </c>
      <c r="BE38">
        <v>106</v>
      </c>
      <c r="BF38">
        <v>5</v>
      </c>
      <c r="BG38">
        <v>0</v>
      </c>
      <c r="BH38">
        <v>0</v>
      </c>
      <c r="BI38">
        <v>14898</v>
      </c>
      <c r="BJ38">
        <v>5000</v>
      </c>
      <c r="BK38">
        <v>1544</v>
      </c>
      <c r="BL38">
        <v>524</v>
      </c>
      <c r="BM38">
        <v>3714.5</v>
      </c>
      <c r="BN38">
        <v>1258</v>
      </c>
    </row>
    <row r="39" spans="1:66" x14ac:dyDescent="0.2">
      <c r="A39" t="s">
        <v>39</v>
      </c>
      <c r="B39">
        <v>105783</v>
      </c>
      <c r="C39">
        <v>187185</v>
      </c>
      <c r="D39">
        <v>29054</v>
      </c>
      <c r="E39">
        <v>7497</v>
      </c>
      <c r="F39">
        <v>218</v>
      </c>
      <c r="G39">
        <v>68864</v>
      </c>
      <c r="H39">
        <v>13149</v>
      </c>
      <c r="I39">
        <v>193200</v>
      </c>
      <c r="J39">
        <v>3479</v>
      </c>
      <c r="K39">
        <v>4476725</v>
      </c>
      <c r="L39">
        <v>92837</v>
      </c>
      <c r="M39">
        <v>308501</v>
      </c>
      <c r="N39">
        <v>1258</v>
      </c>
      <c r="O39">
        <v>255774</v>
      </c>
      <c r="P39">
        <v>4581</v>
      </c>
      <c r="Q39">
        <v>23645</v>
      </c>
      <c r="R39">
        <v>562</v>
      </c>
      <c r="S39">
        <v>63026</v>
      </c>
      <c r="T39">
        <v>1345</v>
      </c>
      <c r="U39">
        <v>20246</v>
      </c>
      <c r="V39">
        <v>927</v>
      </c>
      <c r="W39">
        <v>410</v>
      </c>
      <c r="X39">
        <v>31</v>
      </c>
      <c r="Y39">
        <v>51986</v>
      </c>
      <c r="Z39">
        <v>39</v>
      </c>
      <c r="AA39">
        <v>3</v>
      </c>
      <c r="AB39">
        <v>1</v>
      </c>
      <c r="AC39">
        <v>0</v>
      </c>
      <c r="AD39">
        <v>0</v>
      </c>
      <c r="AE39">
        <v>118</v>
      </c>
      <c r="AF39">
        <v>2</v>
      </c>
      <c r="AG39">
        <v>110</v>
      </c>
      <c r="AH39">
        <v>28</v>
      </c>
      <c r="AI39">
        <v>3624</v>
      </c>
      <c r="AJ39">
        <v>548</v>
      </c>
      <c r="AK39">
        <v>6936</v>
      </c>
      <c r="AL39">
        <v>432</v>
      </c>
      <c r="AM39">
        <v>53</v>
      </c>
      <c r="AN39">
        <v>9</v>
      </c>
      <c r="AO39">
        <v>23</v>
      </c>
      <c r="AP39">
        <v>2</v>
      </c>
      <c r="AQ39">
        <v>31</v>
      </c>
      <c r="AR39">
        <v>5</v>
      </c>
      <c r="AS39">
        <v>0</v>
      </c>
      <c r="AT39">
        <v>0</v>
      </c>
      <c r="AU39">
        <v>1857</v>
      </c>
      <c r="AV39">
        <v>242</v>
      </c>
      <c r="AW39">
        <v>1383</v>
      </c>
      <c r="AX39">
        <v>110</v>
      </c>
      <c r="AY39">
        <v>2520</v>
      </c>
      <c r="AZ39">
        <v>158</v>
      </c>
      <c r="BA39">
        <v>49</v>
      </c>
      <c r="BB39">
        <v>2</v>
      </c>
      <c r="BC39">
        <v>8514</v>
      </c>
      <c r="BD39">
        <v>33</v>
      </c>
      <c r="BE39">
        <v>72</v>
      </c>
      <c r="BF39">
        <v>22</v>
      </c>
      <c r="BG39">
        <v>0</v>
      </c>
      <c r="BH39">
        <v>0</v>
      </c>
      <c r="BI39">
        <v>16730</v>
      </c>
      <c r="BJ39">
        <v>49</v>
      </c>
      <c r="BK39">
        <v>8514</v>
      </c>
      <c r="BL39">
        <v>1397</v>
      </c>
      <c r="BM39">
        <v>8346</v>
      </c>
      <c r="BN39">
        <v>3389</v>
      </c>
    </row>
    <row r="40" spans="1:66" x14ac:dyDescent="0.2">
      <c r="A40" t="s">
        <v>54</v>
      </c>
      <c r="B40">
        <v>74400</v>
      </c>
      <c r="C40">
        <v>54502</v>
      </c>
      <c r="D40">
        <v>6719</v>
      </c>
      <c r="E40">
        <v>4125</v>
      </c>
      <c r="F40">
        <v>139</v>
      </c>
      <c r="G40">
        <v>16840</v>
      </c>
      <c r="H40">
        <v>2055</v>
      </c>
      <c r="I40">
        <v>79727</v>
      </c>
      <c r="J40">
        <v>3591</v>
      </c>
      <c r="K40">
        <v>3674218</v>
      </c>
      <c r="L40">
        <v>70527</v>
      </c>
      <c r="M40">
        <v>418243</v>
      </c>
      <c r="N40">
        <v>265</v>
      </c>
      <c r="O40">
        <v>1441411</v>
      </c>
      <c r="P40">
        <v>2895</v>
      </c>
      <c r="Q40">
        <v>6859</v>
      </c>
      <c r="R40">
        <v>187</v>
      </c>
      <c r="S40">
        <v>51713</v>
      </c>
      <c r="T40">
        <v>992</v>
      </c>
      <c r="U40">
        <v>5344</v>
      </c>
      <c r="V40">
        <v>288</v>
      </c>
      <c r="W40">
        <v>633</v>
      </c>
      <c r="X40">
        <v>32</v>
      </c>
      <c r="Y40">
        <v>40645</v>
      </c>
      <c r="Z40">
        <v>55</v>
      </c>
      <c r="AA40">
        <v>0</v>
      </c>
      <c r="AB40">
        <v>0</v>
      </c>
      <c r="AC40">
        <v>0</v>
      </c>
      <c r="AD40">
        <v>0</v>
      </c>
      <c r="AE40">
        <v>46</v>
      </c>
      <c r="AF40">
        <v>16</v>
      </c>
      <c r="AG40">
        <v>263</v>
      </c>
      <c r="AH40">
        <v>45</v>
      </c>
      <c r="AI40">
        <v>2374</v>
      </c>
      <c r="AJ40">
        <v>383</v>
      </c>
      <c r="AK40">
        <v>1859</v>
      </c>
      <c r="AL40">
        <v>134</v>
      </c>
      <c r="AM40">
        <v>1</v>
      </c>
      <c r="AN40">
        <v>1</v>
      </c>
      <c r="AO40">
        <v>1</v>
      </c>
      <c r="AP40">
        <v>1</v>
      </c>
      <c r="AQ40">
        <v>260</v>
      </c>
      <c r="AR40">
        <v>13</v>
      </c>
      <c r="AS40">
        <v>0</v>
      </c>
      <c r="AT40">
        <v>0</v>
      </c>
      <c r="AU40">
        <v>130</v>
      </c>
      <c r="AV40">
        <v>22</v>
      </c>
      <c r="AW40">
        <v>1719</v>
      </c>
      <c r="AX40">
        <v>91</v>
      </c>
      <c r="AY40">
        <v>545</v>
      </c>
      <c r="AZ40">
        <v>93</v>
      </c>
      <c r="BA40">
        <v>9347</v>
      </c>
      <c r="BB40">
        <v>61</v>
      </c>
      <c r="BC40">
        <v>5632</v>
      </c>
      <c r="BD40">
        <v>37</v>
      </c>
      <c r="BE40">
        <v>310</v>
      </c>
      <c r="BF40">
        <v>20</v>
      </c>
      <c r="BG40">
        <v>0</v>
      </c>
      <c r="BH40">
        <v>0</v>
      </c>
      <c r="BI40">
        <v>7508</v>
      </c>
      <c r="BJ40">
        <v>9347</v>
      </c>
      <c r="BK40">
        <v>5632</v>
      </c>
      <c r="BL40">
        <v>829</v>
      </c>
      <c r="BM40">
        <v>4117.75</v>
      </c>
      <c r="BN40">
        <v>1325</v>
      </c>
    </row>
    <row r="41" spans="1:66" x14ac:dyDescent="0.2">
      <c r="A41" t="s">
        <v>48</v>
      </c>
      <c r="B41">
        <v>72509</v>
      </c>
      <c r="C41">
        <v>180136</v>
      </c>
      <c r="D41">
        <v>17000</v>
      </c>
      <c r="E41">
        <v>52652</v>
      </c>
      <c r="F41">
        <v>1169</v>
      </c>
      <c r="G41">
        <v>51208</v>
      </c>
      <c r="H41">
        <v>5510</v>
      </c>
      <c r="I41">
        <v>282452</v>
      </c>
      <c r="J41">
        <v>13270</v>
      </c>
      <c r="K41">
        <v>2754841</v>
      </c>
      <c r="L41">
        <v>61343</v>
      </c>
      <c r="M41">
        <v>1462770</v>
      </c>
      <c r="N41">
        <v>761</v>
      </c>
      <c r="O41">
        <v>3122255</v>
      </c>
      <c r="P41">
        <v>2020</v>
      </c>
      <c r="Q41">
        <v>5943</v>
      </c>
      <c r="R41">
        <v>173</v>
      </c>
      <c r="S41">
        <v>41843</v>
      </c>
      <c r="T41">
        <v>650</v>
      </c>
      <c r="U41">
        <v>8081</v>
      </c>
      <c r="V41">
        <v>550</v>
      </c>
      <c r="W41">
        <v>547</v>
      </c>
      <c r="X41">
        <v>69</v>
      </c>
      <c r="Y41">
        <v>94183</v>
      </c>
      <c r="Z41">
        <v>190</v>
      </c>
      <c r="AA41">
        <v>25</v>
      </c>
      <c r="AB41">
        <v>4</v>
      </c>
      <c r="AC41">
        <v>4</v>
      </c>
      <c r="AD41">
        <v>1</v>
      </c>
      <c r="AE41">
        <v>449</v>
      </c>
      <c r="AF41">
        <v>61</v>
      </c>
      <c r="AG41">
        <v>511</v>
      </c>
      <c r="AH41">
        <v>70</v>
      </c>
      <c r="AI41">
        <v>1311</v>
      </c>
      <c r="AJ41">
        <v>164</v>
      </c>
      <c r="AK41">
        <v>1062</v>
      </c>
      <c r="AL41">
        <v>37</v>
      </c>
      <c r="AM41">
        <v>14</v>
      </c>
      <c r="AN41">
        <v>3</v>
      </c>
      <c r="AO41">
        <v>0</v>
      </c>
      <c r="AP41">
        <v>0</v>
      </c>
      <c r="AQ41">
        <v>48</v>
      </c>
      <c r="AR41">
        <v>5</v>
      </c>
      <c r="AS41">
        <v>0</v>
      </c>
      <c r="AT41">
        <v>0</v>
      </c>
      <c r="AU41">
        <v>59</v>
      </c>
      <c r="AV41">
        <v>7</v>
      </c>
      <c r="AW41">
        <v>2653</v>
      </c>
      <c r="AX41">
        <v>71</v>
      </c>
      <c r="AY41">
        <v>12325</v>
      </c>
      <c r="AZ41">
        <v>101</v>
      </c>
      <c r="BA41">
        <v>21752</v>
      </c>
      <c r="BB41">
        <v>87</v>
      </c>
      <c r="BC41">
        <v>2452</v>
      </c>
      <c r="BD41">
        <v>18</v>
      </c>
      <c r="BE41">
        <v>247</v>
      </c>
      <c r="BF41">
        <v>26</v>
      </c>
      <c r="BG41">
        <v>0</v>
      </c>
      <c r="BH41">
        <v>0</v>
      </c>
      <c r="BI41">
        <v>18708</v>
      </c>
      <c r="BJ41">
        <v>21752</v>
      </c>
      <c r="BK41">
        <v>2452</v>
      </c>
      <c r="BL41">
        <v>587</v>
      </c>
      <c r="BM41">
        <v>2387</v>
      </c>
      <c r="BN41">
        <v>320</v>
      </c>
    </row>
    <row r="42" spans="1:66" x14ac:dyDescent="0.2">
      <c r="A42" t="s">
        <v>52</v>
      </c>
      <c r="B42">
        <v>46215</v>
      </c>
      <c r="C42">
        <v>62075</v>
      </c>
      <c r="D42">
        <v>9664</v>
      </c>
      <c r="E42">
        <v>46</v>
      </c>
      <c r="F42">
        <v>3</v>
      </c>
      <c r="G42">
        <v>9581</v>
      </c>
      <c r="H42">
        <v>1562</v>
      </c>
      <c r="I42">
        <v>62519</v>
      </c>
      <c r="J42">
        <v>4831</v>
      </c>
      <c r="K42">
        <v>1914342</v>
      </c>
      <c r="L42">
        <v>43331</v>
      </c>
      <c r="M42">
        <v>49020</v>
      </c>
      <c r="N42">
        <v>146</v>
      </c>
      <c r="O42">
        <v>100201</v>
      </c>
      <c r="P42">
        <v>1157</v>
      </c>
      <c r="Q42">
        <v>2435</v>
      </c>
      <c r="R42">
        <v>108</v>
      </c>
      <c r="S42">
        <v>34553</v>
      </c>
      <c r="T42">
        <v>252</v>
      </c>
      <c r="U42">
        <v>2869</v>
      </c>
      <c r="V42">
        <v>262</v>
      </c>
      <c r="W42">
        <v>149</v>
      </c>
      <c r="X42">
        <v>12</v>
      </c>
      <c r="Y42">
        <v>1109</v>
      </c>
      <c r="Z42">
        <v>4</v>
      </c>
      <c r="AA42">
        <v>0</v>
      </c>
      <c r="AB42">
        <v>0</v>
      </c>
      <c r="AC42">
        <v>0</v>
      </c>
      <c r="AD42">
        <v>0</v>
      </c>
      <c r="AE42">
        <v>6</v>
      </c>
      <c r="AF42">
        <v>1</v>
      </c>
      <c r="AG42">
        <v>45</v>
      </c>
      <c r="AH42">
        <v>9</v>
      </c>
      <c r="AI42">
        <v>1331</v>
      </c>
      <c r="AJ42">
        <v>235</v>
      </c>
      <c r="AK42">
        <v>1181</v>
      </c>
      <c r="AL42">
        <v>86</v>
      </c>
      <c r="AM42">
        <v>0</v>
      </c>
      <c r="AN42">
        <v>0</v>
      </c>
      <c r="AO42">
        <v>0</v>
      </c>
      <c r="AP42">
        <v>0</v>
      </c>
      <c r="AQ42">
        <v>107</v>
      </c>
      <c r="AR42">
        <v>5</v>
      </c>
      <c r="AS42">
        <v>0</v>
      </c>
      <c r="AT42">
        <v>0</v>
      </c>
      <c r="AU42">
        <v>250</v>
      </c>
      <c r="AV42">
        <v>36</v>
      </c>
      <c r="AW42">
        <v>211</v>
      </c>
      <c r="AX42">
        <v>40</v>
      </c>
      <c r="AY42">
        <v>3343</v>
      </c>
      <c r="AZ42">
        <v>21</v>
      </c>
      <c r="BA42">
        <v>1596</v>
      </c>
      <c r="BB42">
        <v>15</v>
      </c>
      <c r="BC42">
        <v>2057</v>
      </c>
      <c r="BD42">
        <v>16</v>
      </c>
      <c r="BE42">
        <v>38</v>
      </c>
      <c r="BF42">
        <v>6</v>
      </c>
      <c r="BG42">
        <v>0</v>
      </c>
      <c r="BH42">
        <v>0</v>
      </c>
      <c r="BI42">
        <v>6512</v>
      </c>
      <c r="BJ42">
        <v>1596</v>
      </c>
      <c r="BK42">
        <v>2057</v>
      </c>
      <c r="BL42">
        <v>424</v>
      </c>
      <c r="BM42">
        <v>2785</v>
      </c>
      <c r="BN42">
        <v>942</v>
      </c>
    </row>
    <row r="43" spans="1:66" x14ac:dyDescent="0.2">
      <c r="A43" t="s">
        <v>53</v>
      </c>
      <c r="B43">
        <v>43760</v>
      </c>
      <c r="C43">
        <v>58388</v>
      </c>
      <c r="D43">
        <v>6245</v>
      </c>
      <c r="E43">
        <v>266</v>
      </c>
      <c r="F43">
        <v>16</v>
      </c>
      <c r="G43">
        <v>7690</v>
      </c>
      <c r="H43">
        <v>868</v>
      </c>
      <c r="I43">
        <v>9924</v>
      </c>
      <c r="J43">
        <v>305</v>
      </c>
      <c r="K43">
        <v>2163582</v>
      </c>
      <c r="L43">
        <v>42558</v>
      </c>
      <c r="M43">
        <v>93139</v>
      </c>
      <c r="N43">
        <v>198</v>
      </c>
      <c r="O43">
        <v>138714</v>
      </c>
      <c r="P43">
        <v>840</v>
      </c>
      <c r="Q43">
        <v>2218</v>
      </c>
      <c r="R43">
        <v>71</v>
      </c>
      <c r="S43">
        <v>43581</v>
      </c>
      <c r="T43">
        <v>247</v>
      </c>
      <c r="U43">
        <v>1672</v>
      </c>
      <c r="V43">
        <v>101</v>
      </c>
      <c r="W43">
        <v>466</v>
      </c>
      <c r="X43">
        <v>15</v>
      </c>
      <c r="Y43">
        <v>6406</v>
      </c>
      <c r="Z43">
        <v>10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39</v>
      </c>
      <c r="AH43">
        <v>12</v>
      </c>
      <c r="AI43">
        <v>723</v>
      </c>
      <c r="AJ43">
        <v>101</v>
      </c>
      <c r="AK43">
        <v>704</v>
      </c>
      <c r="AL43">
        <v>52</v>
      </c>
      <c r="AM43">
        <v>0</v>
      </c>
      <c r="AN43">
        <v>0</v>
      </c>
      <c r="AO43">
        <v>42</v>
      </c>
      <c r="AP43">
        <v>1</v>
      </c>
      <c r="AQ43">
        <v>51</v>
      </c>
      <c r="AR43">
        <v>3</v>
      </c>
      <c r="AS43">
        <v>0</v>
      </c>
      <c r="AT43">
        <v>0</v>
      </c>
      <c r="AU43">
        <v>6</v>
      </c>
      <c r="AV43">
        <v>2</v>
      </c>
      <c r="AW43">
        <v>534</v>
      </c>
      <c r="AX43">
        <v>21</v>
      </c>
      <c r="AY43">
        <v>748</v>
      </c>
      <c r="AZ43">
        <v>11</v>
      </c>
      <c r="BA43">
        <v>4513</v>
      </c>
      <c r="BB43">
        <v>57</v>
      </c>
      <c r="BC43">
        <v>2591</v>
      </c>
      <c r="BD43">
        <v>33</v>
      </c>
      <c r="BE43">
        <v>22</v>
      </c>
      <c r="BF43">
        <v>2</v>
      </c>
      <c r="BG43">
        <v>3</v>
      </c>
      <c r="BH43">
        <v>1</v>
      </c>
      <c r="BI43">
        <v>2872</v>
      </c>
      <c r="BJ43">
        <v>4513</v>
      </c>
      <c r="BK43">
        <v>2591</v>
      </c>
      <c r="BL43">
        <v>260</v>
      </c>
      <c r="BM43">
        <v>2093.25</v>
      </c>
      <c r="BN43">
        <v>682</v>
      </c>
    </row>
    <row r="44" spans="1:66" x14ac:dyDescent="0.2">
      <c r="A44" t="s">
        <v>51</v>
      </c>
      <c r="B44">
        <v>27623</v>
      </c>
      <c r="C44">
        <v>47770</v>
      </c>
      <c r="D44">
        <v>4417</v>
      </c>
      <c r="E44">
        <v>417</v>
      </c>
      <c r="F44">
        <v>23</v>
      </c>
      <c r="G44">
        <v>11349</v>
      </c>
      <c r="H44">
        <v>1126</v>
      </c>
      <c r="I44">
        <v>32572</v>
      </c>
      <c r="J44">
        <v>873</v>
      </c>
      <c r="K44">
        <v>1257807</v>
      </c>
      <c r="L44">
        <v>24758</v>
      </c>
      <c r="M44">
        <v>75230</v>
      </c>
      <c r="N44">
        <v>184</v>
      </c>
      <c r="O44">
        <v>165290</v>
      </c>
      <c r="P44">
        <v>751</v>
      </c>
      <c r="Q44">
        <v>2554</v>
      </c>
      <c r="R44">
        <v>62</v>
      </c>
      <c r="S44">
        <v>4426</v>
      </c>
      <c r="T44">
        <v>81</v>
      </c>
      <c r="U44">
        <v>2139</v>
      </c>
      <c r="V44">
        <v>78</v>
      </c>
      <c r="W44">
        <v>259</v>
      </c>
      <c r="X44">
        <v>7</v>
      </c>
      <c r="Y44">
        <v>2839</v>
      </c>
      <c r="Z44">
        <v>11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33</v>
      </c>
      <c r="AH44">
        <v>10</v>
      </c>
      <c r="AI44">
        <v>604</v>
      </c>
      <c r="AJ44">
        <v>86</v>
      </c>
      <c r="AK44">
        <v>661</v>
      </c>
      <c r="AL44">
        <v>33</v>
      </c>
      <c r="AM44">
        <v>0</v>
      </c>
      <c r="AN44">
        <v>0</v>
      </c>
      <c r="AO44">
        <v>0</v>
      </c>
      <c r="AP44">
        <v>0</v>
      </c>
      <c r="AQ44">
        <v>20</v>
      </c>
      <c r="AR44">
        <v>1</v>
      </c>
      <c r="AS44">
        <v>0</v>
      </c>
      <c r="AT44">
        <v>0</v>
      </c>
      <c r="AU44">
        <v>425</v>
      </c>
      <c r="AV44">
        <v>28</v>
      </c>
      <c r="AW44">
        <v>328</v>
      </c>
      <c r="AX44">
        <v>23</v>
      </c>
      <c r="AY44">
        <v>355</v>
      </c>
      <c r="AZ44">
        <v>8</v>
      </c>
      <c r="BA44">
        <v>3470</v>
      </c>
      <c r="BB44">
        <v>14</v>
      </c>
      <c r="BC44">
        <v>3302</v>
      </c>
      <c r="BD44">
        <v>8</v>
      </c>
      <c r="BE44">
        <v>2</v>
      </c>
      <c r="BF44">
        <v>1</v>
      </c>
      <c r="BG44">
        <v>0</v>
      </c>
      <c r="BH44">
        <v>0</v>
      </c>
      <c r="BI44">
        <v>2428</v>
      </c>
      <c r="BJ44">
        <v>3470</v>
      </c>
      <c r="BK44">
        <v>3302</v>
      </c>
      <c r="BL44">
        <v>190</v>
      </c>
      <c r="BM44">
        <v>1643.25</v>
      </c>
      <c r="BN44">
        <v>570</v>
      </c>
    </row>
    <row r="45" spans="1:66" x14ac:dyDescent="0.2">
      <c r="A45" t="s">
        <v>55</v>
      </c>
      <c r="B45">
        <v>23258</v>
      </c>
      <c r="C45">
        <v>94417</v>
      </c>
      <c r="D45">
        <v>8460</v>
      </c>
      <c r="E45">
        <v>4</v>
      </c>
      <c r="F45">
        <v>1</v>
      </c>
      <c r="G45">
        <v>47865</v>
      </c>
      <c r="H45">
        <v>5170</v>
      </c>
      <c r="I45">
        <v>55960</v>
      </c>
      <c r="J45">
        <v>9275</v>
      </c>
      <c r="K45">
        <v>925082</v>
      </c>
      <c r="L45">
        <v>20357</v>
      </c>
      <c r="M45">
        <v>3556</v>
      </c>
      <c r="N45">
        <v>151</v>
      </c>
      <c r="O45">
        <v>39808</v>
      </c>
      <c r="P45">
        <v>547</v>
      </c>
      <c r="Q45">
        <v>923</v>
      </c>
      <c r="R45">
        <v>25</v>
      </c>
      <c r="S45">
        <v>4170</v>
      </c>
      <c r="T45">
        <v>109</v>
      </c>
      <c r="U45">
        <v>2957</v>
      </c>
      <c r="V45">
        <v>283</v>
      </c>
      <c r="W45">
        <v>152</v>
      </c>
      <c r="X45">
        <v>15</v>
      </c>
      <c r="Y45">
        <v>394</v>
      </c>
      <c r="Z45">
        <v>5</v>
      </c>
      <c r="AA45">
        <v>0</v>
      </c>
      <c r="AB45">
        <v>0</v>
      </c>
      <c r="AC45">
        <v>0</v>
      </c>
      <c r="AD45">
        <v>0</v>
      </c>
      <c r="AE45">
        <v>34</v>
      </c>
      <c r="AF45">
        <v>20</v>
      </c>
      <c r="AG45">
        <v>21</v>
      </c>
      <c r="AH45">
        <v>8</v>
      </c>
      <c r="AI45">
        <v>253</v>
      </c>
      <c r="AJ45">
        <v>40</v>
      </c>
      <c r="AK45">
        <v>248</v>
      </c>
      <c r="AL45">
        <v>26</v>
      </c>
      <c r="AM45">
        <v>20</v>
      </c>
      <c r="AN45">
        <v>3</v>
      </c>
      <c r="AO45">
        <v>0</v>
      </c>
      <c r="AP45">
        <v>0</v>
      </c>
      <c r="AQ45">
        <v>4</v>
      </c>
      <c r="AR45">
        <v>1</v>
      </c>
      <c r="AS45">
        <v>0</v>
      </c>
      <c r="AT45">
        <v>0</v>
      </c>
      <c r="AU45">
        <v>11</v>
      </c>
      <c r="AV45">
        <v>5</v>
      </c>
      <c r="AW45">
        <v>242</v>
      </c>
      <c r="AX45">
        <v>33</v>
      </c>
      <c r="AY45">
        <v>400</v>
      </c>
      <c r="AZ45">
        <v>22</v>
      </c>
      <c r="BA45">
        <v>0</v>
      </c>
      <c r="BB45">
        <v>0</v>
      </c>
      <c r="BC45">
        <v>1035</v>
      </c>
      <c r="BD45">
        <v>6</v>
      </c>
      <c r="BE45">
        <v>65</v>
      </c>
      <c r="BF45">
        <v>4</v>
      </c>
      <c r="BG45">
        <v>0</v>
      </c>
      <c r="BH45">
        <v>0</v>
      </c>
      <c r="BI45">
        <v>1298</v>
      </c>
      <c r="BJ45">
        <v>0</v>
      </c>
      <c r="BK45">
        <v>1035</v>
      </c>
      <c r="BL45">
        <v>148</v>
      </c>
      <c r="BM45">
        <v>58.25</v>
      </c>
      <c r="BN45">
        <v>22</v>
      </c>
    </row>
    <row r="46" spans="1:66" x14ac:dyDescent="0.2">
      <c r="A46" t="s">
        <v>50</v>
      </c>
      <c r="B46">
        <v>51143</v>
      </c>
      <c r="C46">
        <v>156641</v>
      </c>
      <c r="D46">
        <v>15571</v>
      </c>
      <c r="E46">
        <v>2444</v>
      </c>
      <c r="F46">
        <v>50</v>
      </c>
      <c r="G46">
        <v>16382</v>
      </c>
      <c r="H46">
        <v>1683</v>
      </c>
      <c r="I46">
        <v>163527</v>
      </c>
      <c r="J46">
        <v>2508</v>
      </c>
      <c r="K46">
        <v>1638179</v>
      </c>
      <c r="L46">
        <v>42772</v>
      </c>
      <c r="M46">
        <v>2720726</v>
      </c>
      <c r="N46">
        <v>241</v>
      </c>
      <c r="O46">
        <v>959938</v>
      </c>
      <c r="P46">
        <v>1602</v>
      </c>
      <c r="Q46">
        <v>1075</v>
      </c>
      <c r="R46">
        <v>62</v>
      </c>
      <c r="S46">
        <v>22060</v>
      </c>
      <c r="T46">
        <v>288</v>
      </c>
      <c r="U46">
        <v>6475</v>
      </c>
      <c r="V46">
        <v>252</v>
      </c>
      <c r="W46">
        <v>733</v>
      </c>
      <c r="X46">
        <v>25</v>
      </c>
      <c r="Y46">
        <v>16723</v>
      </c>
      <c r="Z46">
        <v>27</v>
      </c>
      <c r="AA46">
        <v>0</v>
      </c>
      <c r="AB46">
        <v>0</v>
      </c>
      <c r="AC46">
        <v>0</v>
      </c>
      <c r="AD46">
        <v>0</v>
      </c>
      <c r="AE46">
        <v>32</v>
      </c>
      <c r="AF46">
        <v>32</v>
      </c>
      <c r="AG46">
        <v>285</v>
      </c>
      <c r="AH46">
        <v>41</v>
      </c>
      <c r="AI46">
        <v>1535</v>
      </c>
      <c r="AJ46">
        <v>235</v>
      </c>
      <c r="AK46">
        <v>822</v>
      </c>
      <c r="AL46">
        <v>49</v>
      </c>
      <c r="AM46">
        <v>7</v>
      </c>
      <c r="AN46">
        <v>2</v>
      </c>
      <c r="AO46">
        <v>0</v>
      </c>
      <c r="AP46">
        <v>0</v>
      </c>
      <c r="AQ46">
        <v>134</v>
      </c>
      <c r="AR46">
        <v>9</v>
      </c>
      <c r="AS46">
        <v>0</v>
      </c>
      <c r="AT46">
        <v>0</v>
      </c>
      <c r="AU46">
        <v>136</v>
      </c>
      <c r="AV46">
        <v>20</v>
      </c>
      <c r="AW46">
        <v>1172</v>
      </c>
      <c r="AX46">
        <v>32</v>
      </c>
      <c r="AY46">
        <v>1135</v>
      </c>
      <c r="AZ46">
        <v>46</v>
      </c>
      <c r="BA46">
        <v>3465</v>
      </c>
      <c r="BB46">
        <v>7</v>
      </c>
      <c r="BC46">
        <v>7730</v>
      </c>
      <c r="BD46">
        <v>27</v>
      </c>
      <c r="BE46">
        <v>449</v>
      </c>
      <c r="BF46">
        <v>31</v>
      </c>
      <c r="BG46">
        <v>0</v>
      </c>
      <c r="BH46">
        <v>0</v>
      </c>
      <c r="BI46">
        <v>5707</v>
      </c>
      <c r="BJ46">
        <v>3465</v>
      </c>
      <c r="BK46">
        <v>7730</v>
      </c>
      <c r="BL46">
        <v>474</v>
      </c>
      <c r="BM46">
        <v>2569.75</v>
      </c>
      <c r="BN46">
        <v>626</v>
      </c>
    </row>
    <row r="47" spans="1:66" x14ac:dyDescent="0.2">
      <c r="A47" t="s">
        <v>49</v>
      </c>
      <c r="B47">
        <v>36167</v>
      </c>
      <c r="C47">
        <v>34982</v>
      </c>
      <c r="D47">
        <v>3427</v>
      </c>
      <c r="E47">
        <v>23800</v>
      </c>
      <c r="F47">
        <v>447</v>
      </c>
      <c r="G47">
        <v>6437</v>
      </c>
      <c r="H47">
        <v>571</v>
      </c>
      <c r="I47">
        <v>96747</v>
      </c>
      <c r="J47">
        <v>2453</v>
      </c>
      <c r="K47">
        <v>1863673</v>
      </c>
      <c r="L47">
        <v>34618</v>
      </c>
      <c r="M47">
        <v>1390788</v>
      </c>
      <c r="N47">
        <v>157</v>
      </c>
      <c r="O47">
        <v>165326</v>
      </c>
      <c r="P47">
        <v>761</v>
      </c>
      <c r="Q47">
        <v>2807</v>
      </c>
      <c r="R47">
        <v>41</v>
      </c>
      <c r="S47">
        <v>13481</v>
      </c>
      <c r="T47">
        <v>222</v>
      </c>
      <c r="U47">
        <v>1232</v>
      </c>
      <c r="V47">
        <v>51</v>
      </c>
      <c r="W47">
        <v>119</v>
      </c>
      <c r="X47">
        <v>5</v>
      </c>
      <c r="Y47">
        <v>20920</v>
      </c>
      <c r="Z47">
        <v>19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102</v>
      </c>
      <c r="AH47">
        <v>23</v>
      </c>
      <c r="AI47">
        <v>851</v>
      </c>
      <c r="AJ47">
        <v>48</v>
      </c>
      <c r="AK47">
        <v>905</v>
      </c>
      <c r="AL47">
        <v>13</v>
      </c>
      <c r="AM47">
        <v>6</v>
      </c>
      <c r="AN47">
        <v>2</v>
      </c>
      <c r="AO47">
        <v>0</v>
      </c>
      <c r="AP47">
        <v>0</v>
      </c>
      <c r="AQ47">
        <v>18</v>
      </c>
      <c r="AR47">
        <v>4</v>
      </c>
      <c r="AS47">
        <v>0</v>
      </c>
      <c r="AT47">
        <v>0</v>
      </c>
      <c r="AU47">
        <v>2</v>
      </c>
      <c r="AV47">
        <v>1</v>
      </c>
      <c r="AW47">
        <v>236</v>
      </c>
      <c r="AX47">
        <v>7</v>
      </c>
      <c r="AY47">
        <v>55</v>
      </c>
      <c r="AZ47">
        <v>7</v>
      </c>
      <c r="BA47">
        <v>4055</v>
      </c>
      <c r="BB47">
        <v>14</v>
      </c>
      <c r="BC47">
        <v>1100</v>
      </c>
      <c r="BD47">
        <v>2</v>
      </c>
      <c r="BE47">
        <v>47</v>
      </c>
      <c r="BF47">
        <v>3</v>
      </c>
      <c r="BG47">
        <v>0</v>
      </c>
      <c r="BH47">
        <v>0</v>
      </c>
      <c r="BI47">
        <v>2222</v>
      </c>
      <c r="BJ47">
        <v>4055</v>
      </c>
      <c r="BK47">
        <v>1100</v>
      </c>
      <c r="BL47">
        <v>110</v>
      </c>
      <c r="BM47">
        <v>871.25</v>
      </c>
      <c r="BN47">
        <v>140</v>
      </c>
    </row>
    <row r="48" spans="1:66" x14ac:dyDescent="0.2">
      <c r="A48" t="s">
        <v>59</v>
      </c>
      <c r="B48">
        <v>36868</v>
      </c>
      <c r="C48">
        <v>32270</v>
      </c>
      <c r="D48">
        <v>2323</v>
      </c>
      <c r="E48">
        <v>192</v>
      </c>
      <c r="F48">
        <v>10</v>
      </c>
      <c r="G48">
        <v>12042</v>
      </c>
      <c r="H48">
        <v>974</v>
      </c>
      <c r="I48">
        <v>213591</v>
      </c>
      <c r="J48">
        <v>2987</v>
      </c>
      <c r="K48">
        <v>1669860</v>
      </c>
      <c r="L48">
        <v>33794</v>
      </c>
      <c r="M48">
        <v>1358177</v>
      </c>
      <c r="N48">
        <v>298</v>
      </c>
      <c r="O48">
        <v>479630</v>
      </c>
      <c r="P48">
        <v>1765</v>
      </c>
      <c r="Q48">
        <v>10259</v>
      </c>
      <c r="R48">
        <v>200</v>
      </c>
      <c r="S48">
        <v>197399</v>
      </c>
      <c r="T48">
        <v>856</v>
      </c>
      <c r="U48">
        <v>11529</v>
      </c>
      <c r="V48">
        <v>374</v>
      </c>
      <c r="W48">
        <v>1102</v>
      </c>
      <c r="X48">
        <v>26</v>
      </c>
      <c r="Y48">
        <v>9715</v>
      </c>
      <c r="Z48">
        <v>14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31</v>
      </c>
      <c r="AH48">
        <v>12</v>
      </c>
      <c r="AI48">
        <v>1165</v>
      </c>
      <c r="AJ48">
        <v>205</v>
      </c>
      <c r="AK48">
        <v>490</v>
      </c>
      <c r="AL48">
        <v>45</v>
      </c>
      <c r="AM48">
        <v>19</v>
      </c>
      <c r="AN48">
        <v>5</v>
      </c>
      <c r="AO48">
        <v>0</v>
      </c>
      <c r="AP48">
        <v>0</v>
      </c>
      <c r="AQ48">
        <v>55</v>
      </c>
      <c r="AR48">
        <v>5</v>
      </c>
      <c r="AS48">
        <v>0</v>
      </c>
      <c r="AT48">
        <v>0</v>
      </c>
      <c r="AU48">
        <v>263</v>
      </c>
      <c r="AV48">
        <v>32</v>
      </c>
      <c r="AW48">
        <v>1136</v>
      </c>
      <c r="AX48">
        <v>118</v>
      </c>
      <c r="AY48">
        <v>553</v>
      </c>
      <c r="AZ48">
        <v>120</v>
      </c>
      <c r="BA48">
        <v>0</v>
      </c>
      <c r="BB48">
        <v>0</v>
      </c>
      <c r="BC48">
        <v>8679</v>
      </c>
      <c r="BD48">
        <v>49</v>
      </c>
      <c r="BE48">
        <v>153</v>
      </c>
      <c r="BF48">
        <v>17</v>
      </c>
      <c r="BG48">
        <v>0</v>
      </c>
      <c r="BH48">
        <v>0</v>
      </c>
      <c r="BI48">
        <v>3865</v>
      </c>
      <c r="BJ48">
        <v>0</v>
      </c>
      <c r="BK48">
        <v>8679</v>
      </c>
      <c r="BL48">
        <v>541</v>
      </c>
      <c r="BM48">
        <v>1072.75</v>
      </c>
      <c r="BN48">
        <v>192</v>
      </c>
    </row>
    <row r="49" spans="1:66" x14ac:dyDescent="0.2">
      <c r="A49" t="s">
        <v>60</v>
      </c>
      <c r="B49">
        <v>36583</v>
      </c>
      <c r="C49">
        <v>278097</v>
      </c>
      <c r="D49">
        <v>18331</v>
      </c>
      <c r="E49">
        <v>0</v>
      </c>
      <c r="F49">
        <v>0</v>
      </c>
      <c r="G49">
        <v>30659</v>
      </c>
      <c r="H49">
        <v>2538</v>
      </c>
      <c r="I49">
        <v>77619</v>
      </c>
      <c r="J49">
        <v>2643</v>
      </c>
      <c r="K49">
        <v>1122990</v>
      </c>
      <c r="L49">
        <v>24798</v>
      </c>
      <c r="M49">
        <v>416655</v>
      </c>
      <c r="N49">
        <v>108</v>
      </c>
      <c r="O49">
        <v>36290</v>
      </c>
      <c r="P49">
        <v>537</v>
      </c>
      <c r="Q49">
        <v>1287</v>
      </c>
      <c r="R49">
        <v>96</v>
      </c>
      <c r="S49">
        <v>8089</v>
      </c>
      <c r="T49">
        <v>195</v>
      </c>
      <c r="U49">
        <v>19233</v>
      </c>
      <c r="V49">
        <v>573</v>
      </c>
      <c r="W49">
        <v>1381</v>
      </c>
      <c r="X49">
        <v>13</v>
      </c>
      <c r="Y49">
        <v>25675</v>
      </c>
      <c r="Z49">
        <v>14</v>
      </c>
      <c r="AA49">
        <v>17</v>
      </c>
      <c r="AB49">
        <v>2</v>
      </c>
      <c r="AC49">
        <v>0</v>
      </c>
      <c r="AD49">
        <v>0</v>
      </c>
      <c r="AE49">
        <v>73</v>
      </c>
      <c r="AF49">
        <v>45</v>
      </c>
      <c r="AG49">
        <v>129</v>
      </c>
      <c r="AH49">
        <v>41</v>
      </c>
      <c r="AI49">
        <v>1287</v>
      </c>
      <c r="AJ49">
        <v>178</v>
      </c>
      <c r="AK49">
        <v>613</v>
      </c>
      <c r="AL49">
        <v>74</v>
      </c>
      <c r="AM49">
        <v>7</v>
      </c>
      <c r="AN49">
        <v>2</v>
      </c>
      <c r="AO49">
        <v>0</v>
      </c>
      <c r="AP49">
        <v>0</v>
      </c>
      <c r="AQ49">
        <v>133</v>
      </c>
      <c r="AR49">
        <v>7</v>
      </c>
      <c r="AS49">
        <v>0</v>
      </c>
      <c r="AT49">
        <v>0</v>
      </c>
      <c r="AU49">
        <v>243</v>
      </c>
      <c r="AV49">
        <v>66</v>
      </c>
      <c r="AW49">
        <v>952</v>
      </c>
      <c r="AX49">
        <v>235</v>
      </c>
      <c r="AY49">
        <v>580</v>
      </c>
      <c r="AZ49">
        <v>43</v>
      </c>
      <c r="BA49">
        <v>0</v>
      </c>
      <c r="BB49">
        <v>0</v>
      </c>
      <c r="BC49">
        <v>30910</v>
      </c>
      <c r="BD49">
        <v>11</v>
      </c>
      <c r="BE49">
        <v>100</v>
      </c>
      <c r="BF49">
        <v>16</v>
      </c>
      <c r="BG49">
        <v>0</v>
      </c>
      <c r="BH49">
        <v>0</v>
      </c>
      <c r="BI49">
        <v>4134</v>
      </c>
      <c r="BJ49">
        <v>0</v>
      </c>
      <c r="BK49">
        <v>30910</v>
      </c>
      <c r="BL49">
        <v>566</v>
      </c>
      <c r="BM49">
        <v>53076.25</v>
      </c>
      <c r="BN49">
        <v>4011</v>
      </c>
    </row>
    <row r="50" spans="1:66" x14ac:dyDescent="0.2">
      <c r="A50" t="s">
        <v>57</v>
      </c>
      <c r="B50">
        <v>40600</v>
      </c>
      <c r="C50">
        <v>82070</v>
      </c>
      <c r="D50">
        <v>4689</v>
      </c>
      <c r="E50">
        <v>1167</v>
      </c>
      <c r="F50">
        <v>33</v>
      </c>
      <c r="G50">
        <v>10766</v>
      </c>
      <c r="H50">
        <v>952</v>
      </c>
      <c r="I50">
        <v>250991</v>
      </c>
      <c r="J50">
        <v>1132</v>
      </c>
      <c r="K50">
        <v>2022965</v>
      </c>
      <c r="L50">
        <v>35747</v>
      </c>
      <c r="M50">
        <v>6638235</v>
      </c>
      <c r="N50">
        <v>262</v>
      </c>
      <c r="O50">
        <v>498776</v>
      </c>
      <c r="P50">
        <v>3030</v>
      </c>
      <c r="Q50">
        <v>26794</v>
      </c>
      <c r="R50">
        <v>227</v>
      </c>
      <c r="S50">
        <v>674144</v>
      </c>
      <c r="T50">
        <v>2234</v>
      </c>
      <c r="U50">
        <v>37158</v>
      </c>
      <c r="V50">
        <v>1113</v>
      </c>
      <c r="W50">
        <v>5420</v>
      </c>
      <c r="X50">
        <v>154</v>
      </c>
      <c r="Y50">
        <v>46853</v>
      </c>
      <c r="Z50">
        <v>27</v>
      </c>
      <c r="AA50">
        <v>2</v>
      </c>
      <c r="AB50">
        <v>1</v>
      </c>
      <c r="AC50">
        <v>0</v>
      </c>
      <c r="AD50">
        <v>0</v>
      </c>
      <c r="AE50">
        <v>0</v>
      </c>
      <c r="AF50">
        <v>0</v>
      </c>
      <c r="AG50">
        <v>199</v>
      </c>
      <c r="AH50">
        <v>45</v>
      </c>
      <c r="AI50">
        <v>1935</v>
      </c>
      <c r="AJ50">
        <v>302</v>
      </c>
      <c r="AK50">
        <v>539</v>
      </c>
      <c r="AL50">
        <v>60</v>
      </c>
      <c r="AM50">
        <v>19</v>
      </c>
      <c r="AN50">
        <v>5</v>
      </c>
      <c r="AO50">
        <v>0</v>
      </c>
      <c r="AP50">
        <v>0</v>
      </c>
      <c r="AQ50">
        <v>8</v>
      </c>
      <c r="AR50">
        <v>1</v>
      </c>
      <c r="AS50">
        <v>0</v>
      </c>
      <c r="AT50">
        <v>0</v>
      </c>
      <c r="AU50">
        <v>136</v>
      </c>
      <c r="AV50">
        <v>19</v>
      </c>
      <c r="AW50">
        <v>2531</v>
      </c>
      <c r="AX50">
        <v>197</v>
      </c>
      <c r="AY50">
        <v>2521</v>
      </c>
      <c r="AZ50">
        <v>114</v>
      </c>
      <c r="BA50">
        <v>0</v>
      </c>
      <c r="BB50">
        <v>0</v>
      </c>
      <c r="BC50">
        <v>8586</v>
      </c>
      <c r="BD50">
        <v>23</v>
      </c>
      <c r="BE50">
        <v>108</v>
      </c>
      <c r="BF50">
        <v>14</v>
      </c>
      <c r="BG50">
        <v>0</v>
      </c>
      <c r="BH50">
        <v>0</v>
      </c>
      <c r="BI50">
        <v>7998</v>
      </c>
      <c r="BJ50">
        <v>0</v>
      </c>
      <c r="BK50">
        <v>8586</v>
      </c>
      <c r="BL50">
        <v>713</v>
      </c>
      <c r="BM50">
        <v>3037.75</v>
      </c>
      <c r="BN50">
        <v>344</v>
      </c>
    </row>
    <row r="51" spans="1:66" x14ac:dyDescent="0.2">
      <c r="A51" t="s">
        <v>63</v>
      </c>
      <c r="B51">
        <v>28304</v>
      </c>
      <c r="C51">
        <v>17419</v>
      </c>
      <c r="D51">
        <v>1459</v>
      </c>
      <c r="E51">
        <v>460</v>
      </c>
      <c r="F51">
        <v>17</v>
      </c>
      <c r="G51">
        <v>9295</v>
      </c>
      <c r="H51">
        <v>765</v>
      </c>
      <c r="I51">
        <v>49951</v>
      </c>
      <c r="J51">
        <v>1051</v>
      </c>
      <c r="K51">
        <v>1513947</v>
      </c>
      <c r="L51">
        <v>26087</v>
      </c>
      <c r="M51">
        <v>1792382</v>
      </c>
      <c r="N51">
        <v>104</v>
      </c>
      <c r="O51">
        <v>940826</v>
      </c>
      <c r="P51">
        <v>2028</v>
      </c>
      <c r="Q51">
        <v>14982</v>
      </c>
      <c r="R51">
        <v>57</v>
      </c>
      <c r="S51">
        <v>840688</v>
      </c>
      <c r="T51">
        <v>1211</v>
      </c>
      <c r="U51">
        <v>10407</v>
      </c>
      <c r="V51">
        <v>373</v>
      </c>
      <c r="W51">
        <v>1335</v>
      </c>
      <c r="X51">
        <v>44</v>
      </c>
      <c r="Y51">
        <v>18545</v>
      </c>
      <c r="Z51">
        <v>9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80</v>
      </c>
      <c r="AH51">
        <v>20</v>
      </c>
      <c r="AI51">
        <v>2243</v>
      </c>
      <c r="AJ51">
        <v>324</v>
      </c>
      <c r="AK51">
        <v>373</v>
      </c>
      <c r="AL51">
        <v>34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162</v>
      </c>
      <c r="AV51">
        <v>21</v>
      </c>
      <c r="AW51">
        <v>1639</v>
      </c>
      <c r="AX51">
        <v>198</v>
      </c>
      <c r="AY51">
        <v>657</v>
      </c>
      <c r="AZ51">
        <v>152</v>
      </c>
      <c r="BA51">
        <v>200</v>
      </c>
      <c r="BB51">
        <v>1</v>
      </c>
      <c r="BC51">
        <v>201961</v>
      </c>
      <c r="BD51">
        <v>13</v>
      </c>
      <c r="BE51">
        <v>28</v>
      </c>
      <c r="BF51">
        <v>6</v>
      </c>
      <c r="BG51">
        <v>0</v>
      </c>
      <c r="BH51">
        <v>0</v>
      </c>
      <c r="BI51">
        <v>5182</v>
      </c>
      <c r="BJ51">
        <v>200</v>
      </c>
      <c r="BK51">
        <v>201961</v>
      </c>
      <c r="BL51">
        <v>728</v>
      </c>
      <c r="BM51">
        <v>978.25</v>
      </c>
      <c r="BN51">
        <v>188</v>
      </c>
    </row>
    <row r="52" spans="1:66" x14ac:dyDescent="0.2">
      <c r="A52" t="s">
        <v>62</v>
      </c>
      <c r="B52">
        <v>43884</v>
      </c>
      <c r="C52">
        <v>66069</v>
      </c>
      <c r="D52">
        <v>5895</v>
      </c>
      <c r="E52">
        <v>290</v>
      </c>
      <c r="F52">
        <v>11</v>
      </c>
      <c r="G52">
        <v>33247</v>
      </c>
      <c r="H52">
        <v>3052</v>
      </c>
      <c r="I52">
        <v>153175</v>
      </c>
      <c r="J52">
        <v>2798</v>
      </c>
      <c r="K52">
        <v>2133752</v>
      </c>
      <c r="L52">
        <v>38255</v>
      </c>
      <c r="M52">
        <v>1022505</v>
      </c>
      <c r="N52">
        <v>378</v>
      </c>
      <c r="O52">
        <v>402500</v>
      </c>
      <c r="P52">
        <v>2768</v>
      </c>
      <c r="Q52">
        <v>15235</v>
      </c>
      <c r="R52">
        <v>164</v>
      </c>
      <c r="S52">
        <v>722952</v>
      </c>
      <c r="T52">
        <v>1095</v>
      </c>
      <c r="U52">
        <v>17180</v>
      </c>
      <c r="V52">
        <v>500</v>
      </c>
      <c r="W52">
        <v>1622</v>
      </c>
      <c r="X52">
        <v>66</v>
      </c>
      <c r="Y52">
        <v>38911</v>
      </c>
      <c r="Z52">
        <v>28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110</v>
      </c>
      <c r="AH52">
        <v>28</v>
      </c>
      <c r="AI52">
        <v>2324</v>
      </c>
      <c r="AJ52">
        <v>397</v>
      </c>
      <c r="AK52">
        <v>1029</v>
      </c>
      <c r="AL52">
        <v>77</v>
      </c>
      <c r="AM52">
        <v>2</v>
      </c>
      <c r="AN52">
        <v>1</v>
      </c>
      <c r="AO52">
        <v>0</v>
      </c>
      <c r="AP52">
        <v>0</v>
      </c>
      <c r="AQ52">
        <v>186</v>
      </c>
      <c r="AR52">
        <v>5</v>
      </c>
      <c r="AS52">
        <v>0</v>
      </c>
      <c r="AT52">
        <v>0</v>
      </c>
      <c r="AU52">
        <v>1201</v>
      </c>
      <c r="AV52">
        <v>67</v>
      </c>
      <c r="AW52">
        <v>3738</v>
      </c>
      <c r="AX52">
        <v>238</v>
      </c>
      <c r="AY52">
        <v>1589</v>
      </c>
      <c r="AZ52">
        <v>98</v>
      </c>
      <c r="BA52">
        <v>1450</v>
      </c>
      <c r="BB52">
        <v>6</v>
      </c>
      <c r="BC52">
        <v>234092</v>
      </c>
      <c r="BD52">
        <v>32</v>
      </c>
      <c r="BE52">
        <v>195</v>
      </c>
      <c r="BF52">
        <v>26</v>
      </c>
      <c r="BG52">
        <v>0</v>
      </c>
      <c r="BH52">
        <v>0</v>
      </c>
      <c r="BI52">
        <v>10374</v>
      </c>
      <c r="BJ52">
        <v>1450</v>
      </c>
      <c r="BK52">
        <v>234092</v>
      </c>
      <c r="BL52">
        <v>889</v>
      </c>
      <c r="BM52">
        <v>17868</v>
      </c>
      <c r="BN52">
        <v>2445</v>
      </c>
    </row>
    <row r="53" spans="1:66" x14ac:dyDescent="0.2">
      <c r="A53" t="s">
        <v>64</v>
      </c>
      <c r="B53">
        <v>51477</v>
      </c>
      <c r="C53">
        <v>84930</v>
      </c>
      <c r="D53">
        <v>6220</v>
      </c>
      <c r="E53">
        <v>1937</v>
      </c>
      <c r="F53">
        <v>64</v>
      </c>
      <c r="G53">
        <v>9770</v>
      </c>
      <c r="H53">
        <v>1018</v>
      </c>
      <c r="I53">
        <v>112186</v>
      </c>
      <c r="J53">
        <v>794</v>
      </c>
      <c r="K53">
        <v>2288206</v>
      </c>
      <c r="L53">
        <v>48010</v>
      </c>
      <c r="M53">
        <v>6693063</v>
      </c>
      <c r="N53">
        <v>254</v>
      </c>
      <c r="O53">
        <v>337659</v>
      </c>
      <c r="P53">
        <v>1529</v>
      </c>
      <c r="Q53">
        <v>748648</v>
      </c>
      <c r="R53">
        <v>225</v>
      </c>
      <c r="S53">
        <v>80598</v>
      </c>
      <c r="T53">
        <v>439</v>
      </c>
      <c r="U53">
        <v>52484</v>
      </c>
      <c r="V53">
        <v>1453</v>
      </c>
      <c r="W53">
        <v>7343</v>
      </c>
      <c r="X53">
        <v>202</v>
      </c>
      <c r="Y53">
        <v>28414</v>
      </c>
      <c r="Z53">
        <v>33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339</v>
      </c>
      <c r="AH53">
        <v>31</v>
      </c>
      <c r="AI53">
        <v>2281</v>
      </c>
      <c r="AJ53">
        <v>387</v>
      </c>
      <c r="AK53">
        <v>6219</v>
      </c>
      <c r="AL53">
        <v>211</v>
      </c>
      <c r="AM53">
        <v>0</v>
      </c>
      <c r="AN53">
        <v>0</v>
      </c>
      <c r="AO53">
        <v>2</v>
      </c>
      <c r="AP53">
        <v>1</v>
      </c>
      <c r="AQ53">
        <v>85</v>
      </c>
      <c r="AR53">
        <v>6</v>
      </c>
      <c r="AS53">
        <v>0</v>
      </c>
      <c r="AT53">
        <v>0</v>
      </c>
      <c r="AU53">
        <v>648</v>
      </c>
      <c r="AV53">
        <v>79</v>
      </c>
      <c r="AW53">
        <v>1991</v>
      </c>
      <c r="AX53">
        <v>213</v>
      </c>
      <c r="AY53">
        <v>1449</v>
      </c>
      <c r="AZ53">
        <v>104</v>
      </c>
      <c r="BA53">
        <v>570</v>
      </c>
      <c r="BB53">
        <v>3</v>
      </c>
      <c r="BC53">
        <v>5908</v>
      </c>
      <c r="BD53">
        <v>21</v>
      </c>
      <c r="BE53">
        <v>668</v>
      </c>
      <c r="BF53">
        <v>35</v>
      </c>
      <c r="BG53">
        <v>0</v>
      </c>
      <c r="BH53">
        <v>0</v>
      </c>
      <c r="BI53">
        <v>13682</v>
      </c>
      <c r="BJ53">
        <v>570</v>
      </c>
      <c r="BK53">
        <v>5908</v>
      </c>
      <c r="BL53">
        <v>937</v>
      </c>
      <c r="BM53">
        <v>4247.75</v>
      </c>
      <c r="BN53">
        <v>676</v>
      </c>
    </row>
    <row r="54" spans="1:66" x14ac:dyDescent="0.2">
      <c r="A54" t="s">
        <v>61</v>
      </c>
      <c r="B54">
        <v>36660</v>
      </c>
      <c r="C54">
        <v>140305</v>
      </c>
      <c r="D54">
        <v>10740</v>
      </c>
      <c r="E54">
        <v>2872</v>
      </c>
      <c r="F54">
        <v>103</v>
      </c>
      <c r="G54">
        <v>9979</v>
      </c>
      <c r="H54">
        <v>1036</v>
      </c>
      <c r="I54">
        <v>70513</v>
      </c>
      <c r="J54">
        <v>2298</v>
      </c>
      <c r="K54">
        <v>1221052</v>
      </c>
      <c r="L54">
        <v>30939</v>
      </c>
      <c r="M54">
        <v>112556</v>
      </c>
      <c r="N54">
        <v>120</v>
      </c>
      <c r="O54">
        <v>98198</v>
      </c>
      <c r="P54">
        <v>1467</v>
      </c>
      <c r="Q54">
        <v>3301</v>
      </c>
      <c r="R54">
        <v>57</v>
      </c>
      <c r="S54">
        <v>178833</v>
      </c>
      <c r="T54">
        <v>594</v>
      </c>
      <c r="U54">
        <v>14226</v>
      </c>
      <c r="V54">
        <v>373</v>
      </c>
      <c r="W54">
        <v>777</v>
      </c>
      <c r="X54">
        <v>35</v>
      </c>
      <c r="Y54">
        <v>10248</v>
      </c>
      <c r="Z54">
        <v>26</v>
      </c>
      <c r="AA54">
        <v>0</v>
      </c>
      <c r="AB54">
        <v>0</v>
      </c>
      <c r="AC54">
        <v>0</v>
      </c>
      <c r="AD54">
        <v>0</v>
      </c>
      <c r="AE54">
        <v>3</v>
      </c>
      <c r="AF54">
        <v>3</v>
      </c>
      <c r="AG54">
        <v>77</v>
      </c>
      <c r="AH54">
        <v>13</v>
      </c>
      <c r="AI54">
        <v>770</v>
      </c>
      <c r="AJ54">
        <v>161</v>
      </c>
      <c r="AK54">
        <v>818</v>
      </c>
      <c r="AL54">
        <v>42</v>
      </c>
      <c r="AM54">
        <v>2</v>
      </c>
      <c r="AN54">
        <v>1</v>
      </c>
      <c r="AO54">
        <v>2</v>
      </c>
      <c r="AP54">
        <v>1</v>
      </c>
      <c r="AQ54">
        <v>56</v>
      </c>
      <c r="AR54">
        <v>2</v>
      </c>
      <c r="AS54">
        <v>0</v>
      </c>
      <c r="AT54">
        <v>0</v>
      </c>
      <c r="AU54">
        <v>174</v>
      </c>
      <c r="AV54">
        <v>22</v>
      </c>
      <c r="AW54">
        <v>2347</v>
      </c>
      <c r="AX54">
        <v>229</v>
      </c>
      <c r="AY54">
        <v>921</v>
      </c>
      <c r="AZ54">
        <v>58</v>
      </c>
      <c r="BA54">
        <v>50</v>
      </c>
      <c r="BB54">
        <v>1</v>
      </c>
      <c r="BC54">
        <v>17788</v>
      </c>
      <c r="BD54">
        <v>29</v>
      </c>
      <c r="BE54">
        <v>170</v>
      </c>
      <c r="BF54">
        <v>9</v>
      </c>
      <c r="BG54">
        <v>9</v>
      </c>
      <c r="BH54">
        <v>1</v>
      </c>
      <c r="BI54">
        <v>5349</v>
      </c>
      <c r="BJ54">
        <v>50</v>
      </c>
      <c r="BK54">
        <v>17788</v>
      </c>
      <c r="BL54">
        <v>523</v>
      </c>
      <c r="BM54">
        <v>14406.5</v>
      </c>
      <c r="BN54">
        <v>1748</v>
      </c>
    </row>
    <row r="55" spans="1:66" x14ac:dyDescent="0.2">
      <c r="A55" t="s">
        <v>56</v>
      </c>
      <c r="B55">
        <v>30139</v>
      </c>
      <c r="C55">
        <v>49365</v>
      </c>
      <c r="D55">
        <v>3945</v>
      </c>
      <c r="E55">
        <v>8</v>
      </c>
      <c r="F55">
        <v>2</v>
      </c>
      <c r="G55">
        <v>26639</v>
      </c>
      <c r="H55">
        <v>2077</v>
      </c>
      <c r="I55">
        <v>59881</v>
      </c>
      <c r="J55">
        <v>1412</v>
      </c>
      <c r="K55">
        <v>1107404</v>
      </c>
      <c r="L55">
        <v>28155</v>
      </c>
      <c r="M55">
        <v>612441</v>
      </c>
      <c r="N55">
        <v>133</v>
      </c>
      <c r="O55">
        <v>1764805</v>
      </c>
      <c r="P55">
        <v>393</v>
      </c>
      <c r="Q55">
        <v>7152</v>
      </c>
      <c r="R55">
        <v>53</v>
      </c>
      <c r="S55">
        <v>113037</v>
      </c>
      <c r="T55">
        <v>140</v>
      </c>
      <c r="U55">
        <v>3100</v>
      </c>
      <c r="V55">
        <v>92</v>
      </c>
      <c r="W55">
        <v>220</v>
      </c>
      <c r="X55">
        <v>11</v>
      </c>
      <c r="Y55">
        <v>11156</v>
      </c>
      <c r="Z55">
        <v>10</v>
      </c>
      <c r="AA55">
        <v>94</v>
      </c>
      <c r="AB55">
        <v>2</v>
      </c>
      <c r="AC55">
        <v>0</v>
      </c>
      <c r="AD55">
        <v>0</v>
      </c>
      <c r="AE55">
        <v>1</v>
      </c>
      <c r="AF55">
        <v>1</v>
      </c>
      <c r="AG55">
        <v>57</v>
      </c>
      <c r="AH55">
        <v>15</v>
      </c>
      <c r="AI55">
        <v>619</v>
      </c>
      <c r="AJ55">
        <v>141</v>
      </c>
      <c r="AK55">
        <v>183</v>
      </c>
      <c r="AL55">
        <v>26</v>
      </c>
      <c r="AM55">
        <v>13</v>
      </c>
      <c r="AN55">
        <v>1</v>
      </c>
      <c r="AO55">
        <v>0</v>
      </c>
      <c r="AP55">
        <v>0</v>
      </c>
      <c r="AQ55">
        <v>33</v>
      </c>
      <c r="AR55">
        <v>3</v>
      </c>
      <c r="AS55">
        <v>0</v>
      </c>
      <c r="AT55">
        <v>0</v>
      </c>
      <c r="AU55">
        <v>115</v>
      </c>
      <c r="AV55">
        <v>18</v>
      </c>
      <c r="AW55">
        <v>1157</v>
      </c>
      <c r="AX55">
        <v>101</v>
      </c>
      <c r="AY55">
        <v>500</v>
      </c>
      <c r="AZ55">
        <v>29</v>
      </c>
      <c r="BA55">
        <v>3286</v>
      </c>
      <c r="BB55">
        <v>13</v>
      </c>
      <c r="BC55">
        <v>638</v>
      </c>
      <c r="BD55">
        <v>5</v>
      </c>
      <c r="BE55">
        <v>45</v>
      </c>
      <c r="BF55">
        <v>3</v>
      </c>
      <c r="BG55">
        <v>0</v>
      </c>
      <c r="BH55">
        <v>0</v>
      </c>
      <c r="BI55">
        <v>2817</v>
      </c>
      <c r="BJ55">
        <v>3286</v>
      </c>
      <c r="BK55">
        <v>638</v>
      </c>
      <c r="BL55">
        <v>327</v>
      </c>
      <c r="BM55">
        <v>3054.25</v>
      </c>
      <c r="BN55">
        <v>720</v>
      </c>
    </row>
    <row r="56" spans="1:66" x14ac:dyDescent="0.2">
      <c r="A56" t="s">
        <v>58</v>
      </c>
      <c r="B56">
        <v>24312</v>
      </c>
      <c r="C56">
        <v>14537</v>
      </c>
      <c r="D56">
        <v>1072</v>
      </c>
      <c r="E56">
        <v>49</v>
      </c>
      <c r="F56">
        <v>3</v>
      </c>
      <c r="G56">
        <v>32340</v>
      </c>
      <c r="H56">
        <v>2887</v>
      </c>
      <c r="I56">
        <v>51447</v>
      </c>
      <c r="J56">
        <v>825</v>
      </c>
      <c r="K56">
        <v>1047375</v>
      </c>
      <c r="L56">
        <v>21607</v>
      </c>
      <c r="M56">
        <v>1355166</v>
      </c>
      <c r="N56">
        <v>112</v>
      </c>
      <c r="O56">
        <v>93444</v>
      </c>
      <c r="P56">
        <v>2251</v>
      </c>
      <c r="Q56">
        <v>12052</v>
      </c>
      <c r="R56">
        <v>131</v>
      </c>
      <c r="S56">
        <v>232994</v>
      </c>
      <c r="T56">
        <v>2303</v>
      </c>
      <c r="U56">
        <v>16595</v>
      </c>
      <c r="V56">
        <v>567</v>
      </c>
      <c r="W56">
        <v>1755</v>
      </c>
      <c r="X56">
        <v>59</v>
      </c>
      <c r="Y56">
        <v>10040</v>
      </c>
      <c r="Z56">
        <v>16</v>
      </c>
      <c r="AA56">
        <v>0</v>
      </c>
      <c r="AB56">
        <v>0</v>
      </c>
      <c r="AC56">
        <v>0</v>
      </c>
      <c r="AD56">
        <v>0</v>
      </c>
      <c r="AE56">
        <v>3</v>
      </c>
      <c r="AF56">
        <v>3</v>
      </c>
      <c r="AG56">
        <v>64</v>
      </c>
      <c r="AH56">
        <v>18</v>
      </c>
      <c r="AI56">
        <v>1061</v>
      </c>
      <c r="AJ56">
        <v>190</v>
      </c>
      <c r="AK56">
        <v>222</v>
      </c>
      <c r="AL56">
        <v>26</v>
      </c>
      <c r="AM56">
        <v>0</v>
      </c>
      <c r="AN56">
        <v>0</v>
      </c>
      <c r="AO56">
        <v>0</v>
      </c>
      <c r="AP56">
        <v>0</v>
      </c>
      <c r="AQ56">
        <v>24</v>
      </c>
      <c r="AR56">
        <v>2</v>
      </c>
      <c r="AS56">
        <v>0</v>
      </c>
      <c r="AT56">
        <v>0</v>
      </c>
      <c r="AU56">
        <v>110</v>
      </c>
      <c r="AV56">
        <v>11</v>
      </c>
      <c r="AW56">
        <v>1730</v>
      </c>
      <c r="AX56">
        <v>72</v>
      </c>
      <c r="AY56">
        <v>2258</v>
      </c>
      <c r="AZ56">
        <v>64</v>
      </c>
      <c r="BA56">
        <v>0</v>
      </c>
      <c r="BB56">
        <v>0</v>
      </c>
      <c r="BC56">
        <v>119</v>
      </c>
      <c r="BD56">
        <v>5</v>
      </c>
      <c r="BE56">
        <v>31</v>
      </c>
      <c r="BF56">
        <v>9</v>
      </c>
      <c r="BG56">
        <v>0</v>
      </c>
      <c r="BH56">
        <v>0</v>
      </c>
      <c r="BI56">
        <v>5503</v>
      </c>
      <c r="BJ56">
        <v>0</v>
      </c>
      <c r="BK56">
        <v>119</v>
      </c>
      <c r="BL56">
        <v>367</v>
      </c>
      <c r="BM56">
        <v>5102.75</v>
      </c>
      <c r="BN56">
        <v>768</v>
      </c>
    </row>
    <row r="57" spans="1:66" x14ac:dyDescent="0.2">
      <c r="A57" t="s">
        <v>66</v>
      </c>
      <c r="B57">
        <v>35820</v>
      </c>
      <c r="C57">
        <v>334323</v>
      </c>
      <c r="D57">
        <v>14318</v>
      </c>
      <c r="E57">
        <v>32765</v>
      </c>
      <c r="F57">
        <v>1160</v>
      </c>
      <c r="G57">
        <v>12007</v>
      </c>
      <c r="H57">
        <v>961</v>
      </c>
      <c r="I57">
        <v>685564</v>
      </c>
      <c r="J57">
        <v>1593</v>
      </c>
      <c r="K57">
        <v>992078</v>
      </c>
      <c r="L57">
        <v>24009</v>
      </c>
      <c r="M57">
        <v>33672380</v>
      </c>
      <c r="N57">
        <v>574</v>
      </c>
      <c r="O57">
        <v>582021</v>
      </c>
      <c r="P57">
        <v>985</v>
      </c>
      <c r="Q57">
        <v>437707</v>
      </c>
      <c r="R57">
        <v>257</v>
      </c>
      <c r="S57">
        <v>255471</v>
      </c>
      <c r="T57">
        <v>641</v>
      </c>
      <c r="U57">
        <v>125734</v>
      </c>
      <c r="V57">
        <v>3380</v>
      </c>
      <c r="W57">
        <v>31988</v>
      </c>
      <c r="X57">
        <v>432</v>
      </c>
      <c r="Y57">
        <v>98346</v>
      </c>
      <c r="Z57">
        <v>14</v>
      </c>
      <c r="AA57">
        <v>4</v>
      </c>
      <c r="AB57">
        <v>2</v>
      </c>
      <c r="AC57">
        <v>0</v>
      </c>
      <c r="AD57">
        <v>0</v>
      </c>
      <c r="AE57">
        <v>149</v>
      </c>
      <c r="AF57">
        <v>10</v>
      </c>
      <c r="AG57">
        <v>416</v>
      </c>
      <c r="AH57">
        <v>100</v>
      </c>
      <c r="AI57">
        <v>1309</v>
      </c>
      <c r="AJ57">
        <v>237</v>
      </c>
      <c r="AK57">
        <v>786</v>
      </c>
      <c r="AL57">
        <v>45</v>
      </c>
      <c r="AM57">
        <v>109</v>
      </c>
      <c r="AN57">
        <v>3</v>
      </c>
      <c r="AO57">
        <v>6</v>
      </c>
      <c r="AP57">
        <v>1</v>
      </c>
      <c r="AQ57">
        <v>152</v>
      </c>
      <c r="AR57">
        <v>5</v>
      </c>
      <c r="AS57">
        <v>0</v>
      </c>
      <c r="AT57">
        <v>0</v>
      </c>
      <c r="AU57">
        <v>369</v>
      </c>
      <c r="AV57">
        <v>31</v>
      </c>
      <c r="AW57">
        <v>3808</v>
      </c>
      <c r="AX57">
        <v>274</v>
      </c>
      <c r="AY57">
        <v>857</v>
      </c>
      <c r="AZ57">
        <v>90</v>
      </c>
      <c r="BA57">
        <v>100</v>
      </c>
      <c r="BB57">
        <v>1</v>
      </c>
      <c r="BC57">
        <v>2115</v>
      </c>
      <c r="BD57">
        <v>18</v>
      </c>
      <c r="BE57">
        <v>1063</v>
      </c>
      <c r="BF57">
        <v>45</v>
      </c>
      <c r="BG57">
        <v>13</v>
      </c>
      <c r="BH57">
        <v>1</v>
      </c>
      <c r="BI57">
        <v>9041</v>
      </c>
      <c r="BJ57">
        <v>100</v>
      </c>
      <c r="BK57">
        <v>2115</v>
      </c>
      <c r="BL57">
        <v>754</v>
      </c>
      <c r="BM57">
        <v>6627.25</v>
      </c>
      <c r="BN57">
        <v>2271</v>
      </c>
    </row>
    <row r="58" spans="1:66" x14ac:dyDescent="0.2">
      <c r="A58" t="s">
        <v>68</v>
      </c>
      <c r="B58">
        <v>14104</v>
      </c>
      <c r="C58">
        <v>46597</v>
      </c>
      <c r="D58">
        <v>2312</v>
      </c>
      <c r="E58">
        <v>29852</v>
      </c>
      <c r="F58">
        <v>851</v>
      </c>
      <c r="G58">
        <v>470</v>
      </c>
      <c r="H58">
        <v>49</v>
      </c>
      <c r="I58">
        <v>70259</v>
      </c>
      <c r="J58">
        <v>67</v>
      </c>
      <c r="K58">
        <v>628495</v>
      </c>
      <c r="L58">
        <v>11037</v>
      </c>
      <c r="M58">
        <v>5193609</v>
      </c>
      <c r="N58">
        <v>181</v>
      </c>
      <c r="O58">
        <v>2202341</v>
      </c>
      <c r="P58">
        <v>579</v>
      </c>
      <c r="Q58">
        <v>1030723</v>
      </c>
      <c r="R58">
        <v>218</v>
      </c>
      <c r="S58">
        <v>943450</v>
      </c>
      <c r="T58">
        <v>615</v>
      </c>
      <c r="U58">
        <v>15350</v>
      </c>
      <c r="V58">
        <v>331</v>
      </c>
      <c r="W58">
        <v>3273</v>
      </c>
      <c r="X58">
        <v>71</v>
      </c>
      <c r="Y58">
        <v>53727</v>
      </c>
      <c r="Z58">
        <v>10</v>
      </c>
      <c r="AA58">
        <v>0</v>
      </c>
      <c r="AB58">
        <v>0</v>
      </c>
      <c r="AC58">
        <v>1</v>
      </c>
      <c r="AD58">
        <v>1</v>
      </c>
      <c r="AE58">
        <v>0</v>
      </c>
      <c r="AF58">
        <v>0</v>
      </c>
      <c r="AG58">
        <v>84</v>
      </c>
      <c r="AH58">
        <v>22</v>
      </c>
      <c r="AI58">
        <v>12894</v>
      </c>
      <c r="AJ58">
        <v>76</v>
      </c>
      <c r="AK58">
        <v>78</v>
      </c>
      <c r="AL58">
        <v>5</v>
      </c>
      <c r="AM58">
        <v>3</v>
      </c>
      <c r="AN58">
        <v>1</v>
      </c>
      <c r="AO58">
        <v>0</v>
      </c>
      <c r="AP58">
        <v>0</v>
      </c>
      <c r="AQ58">
        <v>6</v>
      </c>
      <c r="AR58">
        <v>1</v>
      </c>
      <c r="AS58">
        <v>0</v>
      </c>
      <c r="AT58">
        <v>0</v>
      </c>
      <c r="AU58">
        <v>8</v>
      </c>
      <c r="AV58">
        <v>2</v>
      </c>
      <c r="AW58">
        <v>2382</v>
      </c>
      <c r="AX58">
        <v>65</v>
      </c>
      <c r="AY58">
        <v>686</v>
      </c>
      <c r="AZ58">
        <v>69</v>
      </c>
      <c r="BA58">
        <v>0</v>
      </c>
      <c r="BB58">
        <v>0</v>
      </c>
      <c r="BC58">
        <v>100</v>
      </c>
      <c r="BD58">
        <v>1</v>
      </c>
      <c r="BE58">
        <v>222</v>
      </c>
      <c r="BF58">
        <v>8</v>
      </c>
      <c r="BG58">
        <v>0</v>
      </c>
      <c r="BH58">
        <v>0</v>
      </c>
      <c r="BI58">
        <v>16364</v>
      </c>
      <c r="BJ58">
        <v>0</v>
      </c>
      <c r="BK58">
        <v>100</v>
      </c>
      <c r="BL58">
        <v>223</v>
      </c>
      <c r="BM58">
        <v>1850.75</v>
      </c>
      <c r="BN58">
        <v>472</v>
      </c>
    </row>
    <row r="59" spans="1:66" x14ac:dyDescent="0.2">
      <c r="A59" t="s">
        <v>72</v>
      </c>
      <c r="B59">
        <v>23765</v>
      </c>
      <c r="C59">
        <v>172003</v>
      </c>
      <c r="D59">
        <v>14653</v>
      </c>
      <c r="E59">
        <v>33400</v>
      </c>
      <c r="F59">
        <v>838</v>
      </c>
      <c r="G59">
        <v>547</v>
      </c>
      <c r="H59">
        <v>105</v>
      </c>
      <c r="I59">
        <v>115286</v>
      </c>
      <c r="J59">
        <v>1509</v>
      </c>
      <c r="K59">
        <v>484270</v>
      </c>
      <c r="L59">
        <v>13256</v>
      </c>
      <c r="M59">
        <v>1451910</v>
      </c>
      <c r="N59">
        <v>149</v>
      </c>
      <c r="O59">
        <v>145720</v>
      </c>
      <c r="P59">
        <v>954</v>
      </c>
      <c r="Q59">
        <v>3508</v>
      </c>
      <c r="R59">
        <v>101</v>
      </c>
      <c r="S59">
        <v>51355</v>
      </c>
      <c r="T59">
        <v>402</v>
      </c>
      <c r="U59">
        <v>45950</v>
      </c>
      <c r="V59">
        <v>1131</v>
      </c>
      <c r="W59">
        <v>1456</v>
      </c>
      <c r="X59">
        <v>39</v>
      </c>
      <c r="Y59">
        <v>11915</v>
      </c>
      <c r="Z59">
        <v>11</v>
      </c>
      <c r="AA59">
        <v>0</v>
      </c>
      <c r="AB59">
        <v>0</v>
      </c>
      <c r="AC59">
        <v>0</v>
      </c>
      <c r="AD59">
        <v>0</v>
      </c>
      <c r="AE59">
        <v>2</v>
      </c>
      <c r="AF59">
        <v>1</v>
      </c>
      <c r="AG59">
        <v>339</v>
      </c>
      <c r="AH59">
        <v>64</v>
      </c>
      <c r="AI59">
        <v>1002</v>
      </c>
      <c r="AJ59">
        <v>168</v>
      </c>
      <c r="AK59">
        <v>920</v>
      </c>
      <c r="AL59">
        <v>32</v>
      </c>
      <c r="AM59">
        <v>7</v>
      </c>
      <c r="AN59">
        <v>2</v>
      </c>
      <c r="AO59">
        <v>3</v>
      </c>
      <c r="AP59">
        <v>1</v>
      </c>
      <c r="AQ59">
        <v>466</v>
      </c>
      <c r="AR59">
        <v>8</v>
      </c>
      <c r="AS59">
        <v>0</v>
      </c>
      <c r="AT59">
        <v>0</v>
      </c>
      <c r="AU59">
        <v>259</v>
      </c>
      <c r="AV59">
        <v>42</v>
      </c>
      <c r="AW59">
        <v>4915</v>
      </c>
      <c r="AX59">
        <v>507</v>
      </c>
      <c r="AY59">
        <v>2910</v>
      </c>
      <c r="AZ59">
        <v>226</v>
      </c>
      <c r="BA59">
        <v>258</v>
      </c>
      <c r="BB59">
        <v>15</v>
      </c>
      <c r="BC59">
        <v>3515</v>
      </c>
      <c r="BD59">
        <v>7</v>
      </c>
      <c r="BE59">
        <v>1367</v>
      </c>
      <c r="BF59">
        <v>30</v>
      </c>
      <c r="BG59">
        <v>0</v>
      </c>
      <c r="BH59">
        <v>0</v>
      </c>
      <c r="BI59">
        <v>12190</v>
      </c>
      <c r="BJ59">
        <v>258</v>
      </c>
      <c r="BK59">
        <v>3515</v>
      </c>
      <c r="BL59">
        <v>1028</v>
      </c>
      <c r="BM59">
        <v>4484</v>
      </c>
      <c r="BN59">
        <v>692</v>
      </c>
    </row>
    <row r="60" spans="1:66" x14ac:dyDescent="0.2">
      <c r="A60" t="s">
        <v>71</v>
      </c>
      <c r="B60">
        <v>19735</v>
      </c>
      <c r="C60">
        <v>247899</v>
      </c>
      <c r="D60">
        <v>14410</v>
      </c>
      <c r="E60">
        <v>13450</v>
      </c>
      <c r="F60">
        <v>358</v>
      </c>
      <c r="G60">
        <v>879</v>
      </c>
      <c r="H60">
        <v>126</v>
      </c>
      <c r="I60">
        <v>120159</v>
      </c>
      <c r="J60">
        <v>1144</v>
      </c>
      <c r="K60">
        <v>406078</v>
      </c>
      <c r="L60">
        <v>10049</v>
      </c>
      <c r="M60">
        <v>1819290</v>
      </c>
      <c r="N60">
        <v>230</v>
      </c>
      <c r="O60">
        <v>263936</v>
      </c>
      <c r="P60">
        <v>850</v>
      </c>
      <c r="Q60">
        <v>68823</v>
      </c>
      <c r="R60">
        <v>165</v>
      </c>
      <c r="S60">
        <v>429569</v>
      </c>
      <c r="T60">
        <v>574</v>
      </c>
      <c r="U60">
        <v>35553</v>
      </c>
      <c r="V60">
        <v>846</v>
      </c>
      <c r="W60">
        <v>1254</v>
      </c>
      <c r="X60">
        <v>38</v>
      </c>
      <c r="Y60">
        <v>233578</v>
      </c>
      <c r="Z60">
        <v>18</v>
      </c>
      <c r="AA60">
        <v>5</v>
      </c>
      <c r="AB60">
        <v>1</v>
      </c>
      <c r="AC60">
        <v>2</v>
      </c>
      <c r="AD60">
        <v>1</v>
      </c>
      <c r="AE60">
        <v>0</v>
      </c>
      <c r="AF60">
        <v>0</v>
      </c>
      <c r="AG60">
        <v>457</v>
      </c>
      <c r="AH60">
        <v>151</v>
      </c>
      <c r="AI60">
        <v>631</v>
      </c>
      <c r="AJ60">
        <v>107</v>
      </c>
      <c r="AK60">
        <v>63</v>
      </c>
      <c r="AL60">
        <v>13</v>
      </c>
      <c r="AM60">
        <v>0</v>
      </c>
      <c r="AN60">
        <v>0</v>
      </c>
      <c r="AO60">
        <v>0</v>
      </c>
      <c r="AP60">
        <v>0</v>
      </c>
      <c r="AQ60">
        <v>695</v>
      </c>
      <c r="AR60">
        <v>6</v>
      </c>
      <c r="AS60">
        <v>10</v>
      </c>
      <c r="AT60">
        <v>1</v>
      </c>
      <c r="AU60">
        <v>311</v>
      </c>
      <c r="AV60">
        <v>20</v>
      </c>
      <c r="AW60">
        <v>2906</v>
      </c>
      <c r="AX60">
        <v>187</v>
      </c>
      <c r="AY60">
        <v>726</v>
      </c>
      <c r="AZ60">
        <v>56</v>
      </c>
      <c r="BA60">
        <v>67</v>
      </c>
      <c r="BB60">
        <v>3</v>
      </c>
      <c r="BC60">
        <v>0</v>
      </c>
      <c r="BD60">
        <v>0</v>
      </c>
      <c r="BE60">
        <v>9524</v>
      </c>
      <c r="BF60">
        <v>76</v>
      </c>
      <c r="BG60">
        <v>0</v>
      </c>
      <c r="BH60">
        <v>0</v>
      </c>
      <c r="BI60">
        <v>15330</v>
      </c>
      <c r="BJ60">
        <v>67</v>
      </c>
      <c r="BK60">
        <v>0</v>
      </c>
      <c r="BL60">
        <v>577</v>
      </c>
      <c r="BM60">
        <v>3730.25</v>
      </c>
      <c r="BN60">
        <v>1395</v>
      </c>
    </row>
    <row r="61" spans="1:66" x14ac:dyDescent="0.2">
      <c r="A61" t="s">
        <v>65</v>
      </c>
      <c r="B61">
        <v>23962</v>
      </c>
      <c r="C61">
        <v>114592</v>
      </c>
      <c r="D61">
        <v>9195</v>
      </c>
      <c r="E61">
        <v>47722</v>
      </c>
      <c r="F61">
        <v>2208</v>
      </c>
      <c r="G61">
        <v>1006</v>
      </c>
      <c r="H61">
        <v>99</v>
      </c>
      <c r="I61">
        <v>1554371</v>
      </c>
      <c r="J61">
        <v>729</v>
      </c>
      <c r="K61">
        <v>686302</v>
      </c>
      <c r="L61">
        <v>16219</v>
      </c>
      <c r="M61">
        <v>11431956</v>
      </c>
      <c r="N61">
        <v>417</v>
      </c>
      <c r="O61">
        <v>928048</v>
      </c>
      <c r="P61">
        <v>836</v>
      </c>
      <c r="Q61">
        <v>370750</v>
      </c>
      <c r="R61">
        <v>120</v>
      </c>
      <c r="S61">
        <v>124048</v>
      </c>
      <c r="T61">
        <v>569</v>
      </c>
      <c r="U61">
        <v>23396</v>
      </c>
      <c r="V61">
        <v>809</v>
      </c>
      <c r="W61">
        <v>1447</v>
      </c>
      <c r="X61">
        <v>64</v>
      </c>
      <c r="Y61">
        <v>265555</v>
      </c>
      <c r="Z61">
        <v>12</v>
      </c>
      <c r="AA61">
        <v>2</v>
      </c>
      <c r="AB61">
        <v>1</v>
      </c>
      <c r="AC61">
        <v>0</v>
      </c>
      <c r="AD61">
        <v>0</v>
      </c>
      <c r="AE61">
        <v>17</v>
      </c>
      <c r="AF61">
        <v>1</v>
      </c>
      <c r="AG61">
        <v>448</v>
      </c>
      <c r="AH61">
        <v>92</v>
      </c>
      <c r="AI61">
        <v>670</v>
      </c>
      <c r="AJ61">
        <v>103</v>
      </c>
      <c r="AK61">
        <v>1351</v>
      </c>
      <c r="AL61">
        <v>29</v>
      </c>
      <c r="AM61">
        <v>8</v>
      </c>
      <c r="AN61">
        <v>2</v>
      </c>
      <c r="AO61">
        <v>0</v>
      </c>
      <c r="AP61">
        <v>0</v>
      </c>
      <c r="AQ61">
        <v>175</v>
      </c>
      <c r="AR61">
        <v>7</v>
      </c>
      <c r="AS61">
        <v>0</v>
      </c>
      <c r="AT61">
        <v>0</v>
      </c>
      <c r="AU61">
        <v>109</v>
      </c>
      <c r="AV61">
        <v>10</v>
      </c>
      <c r="AW61">
        <v>2229</v>
      </c>
      <c r="AX61">
        <v>106</v>
      </c>
      <c r="AY61">
        <v>624</v>
      </c>
      <c r="AZ61">
        <v>133</v>
      </c>
      <c r="BA61">
        <v>0</v>
      </c>
      <c r="BB61">
        <v>0</v>
      </c>
      <c r="BC61">
        <v>1785</v>
      </c>
      <c r="BD61">
        <v>9</v>
      </c>
      <c r="BE61">
        <v>143</v>
      </c>
      <c r="BF61">
        <v>15</v>
      </c>
      <c r="BG61">
        <v>0</v>
      </c>
      <c r="BH61">
        <v>0</v>
      </c>
      <c r="BI61">
        <v>5776</v>
      </c>
      <c r="BJ61">
        <v>0</v>
      </c>
      <c r="BK61">
        <v>1785</v>
      </c>
      <c r="BL61">
        <v>453</v>
      </c>
      <c r="BM61">
        <v>3642.5</v>
      </c>
      <c r="BN61">
        <v>784</v>
      </c>
    </row>
    <row r="62" spans="1:66" x14ac:dyDescent="0.2">
      <c r="A62" t="s">
        <v>70</v>
      </c>
      <c r="B62">
        <v>1977</v>
      </c>
      <c r="C62">
        <v>1245</v>
      </c>
      <c r="D62">
        <v>118</v>
      </c>
      <c r="E62">
        <v>0</v>
      </c>
      <c r="F62">
        <v>0</v>
      </c>
      <c r="G62">
        <v>12</v>
      </c>
      <c r="H62">
        <v>4</v>
      </c>
      <c r="I62">
        <v>573</v>
      </c>
      <c r="J62">
        <v>5</v>
      </c>
      <c r="K62">
        <v>29124</v>
      </c>
      <c r="L62">
        <v>1523</v>
      </c>
      <c r="M62">
        <v>190</v>
      </c>
      <c r="N62">
        <v>21</v>
      </c>
      <c r="O62">
        <v>38972</v>
      </c>
      <c r="P62">
        <v>323</v>
      </c>
      <c r="Q62">
        <v>122</v>
      </c>
      <c r="R62">
        <v>13</v>
      </c>
      <c r="S62">
        <v>3485</v>
      </c>
      <c r="T62">
        <v>163</v>
      </c>
      <c r="U62">
        <v>229</v>
      </c>
      <c r="V62">
        <v>13</v>
      </c>
      <c r="W62">
        <v>12</v>
      </c>
      <c r="X62">
        <v>1</v>
      </c>
      <c r="Y62">
        <v>140</v>
      </c>
      <c r="Z62">
        <v>2</v>
      </c>
      <c r="AA62">
        <v>5</v>
      </c>
      <c r="AB62">
        <v>2</v>
      </c>
      <c r="AC62">
        <v>1</v>
      </c>
      <c r="AD62">
        <v>1</v>
      </c>
      <c r="AE62">
        <v>0</v>
      </c>
      <c r="AF62">
        <v>0</v>
      </c>
      <c r="AG62">
        <v>23</v>
      </c>
      <c r="AH62">
        <v>3</v>
      </c>
      <c r="AI62">
        <v>132</v>
      </c>
      <c r="AJ62">
        <v>33</v>
      </c>
      <c r="AK62">
        <v>21</v>
      </c>
      <c r="AL62">
        <v>5</v>
      </c>
      <c r="AM62">
        <v>0</v>
      </c>
      <c r="AN62">
        <v>0</v>
      </c>
      <c r="AO62">
        <v>2</v>
      </c>
      <c r="AP62">
        <v>1</v>
      </c>
      <c r="AQ62">
        <v>2</v>
      </c>
      <c r="AR62">
        <v>1</v>
      </c>
      <c r="AS62">
        <v>0</v>
      </c>
      <c r="AT62">
        <v>0</v>
      </c>
      <c r="AU62">
        <v>0</v>
      </c>
      <c r="AV62">
        <v>0</v>
      </c>
      <c r="AW62">
        <v>3254</v>
      </c>
      <c r="AX62">
        <v>158</v>
      </c>
      <c r="AY62">
        <v>595</v>
      </c>
      <c r="AZ62">
        <v>92</v>
      </c>
      <c r="BA62">
        <v>500</v>
      </c>
      <c r="BB62">
        <v>1</v>
      </c>
      <c r="BC62">
        <v>300</v>
      </c>
      <c r="BD62">
        <v>1</v>
      </c>
      <c r="BE62">
        <v>81</v>
      </c>
      <c r="BF62">
        <v>3</v>
      </c>
      <c r="BG62">
        <v>0</v>
      </c>
      <c r="BH62">
        <v>0</v>
      </c>
      <c r="BI62">
        <v>4116</v>
      </c>
      <c r="BJ62">
        <v>500</v>
      </c>
      <c r="BK62">
        <v>300</v>
      </c>
      <c r="BL62">
        <v>252</v>
      </c>
      <c r="BM62">
        <v>2</v>
      </c>
      <c r="BN62">
        <v>1</v>
      </c>
    </row>
    <row r="63" spans="1:66" x14ac:dyDescent="0.2">
      <c r="A63" t="s">
        <v>69</v>
      </c>
      <c r="B63">
        <v>2895</v>
      </c>
      <c r="C63">
        <v>976</v>
      </c>
      <c r="D63">
        <v>69</v>
      </c>
      <c r="E63">
        <v>0</v>
      </c>
      <c r="F63">
        <v>0</v>
      </c>
      <c r="G63">
        <v>38</v>
      </c>
      <c r="H63">
        <v>5</v>
      </c>
      <c r="I63">
        <v>16</v>
      </c>
      <c r="J63">
        <v>2</v>
      </c>
      <c r="K63">
        <v>64353</v>
      </c>
      <c r="L63">
        <v>2027</v>
      </c>
      <c r="M63">
        <v>30631</v>
      </c>
      <c r="N63">
        <v>18</v>
      </c>
      <c r="O63">
        <v>53831</v>
      </c>
      <c r="P63">
        <v>584</v>
      </c>
      <c r="Q63">
        <v>216</v>
      </c>
      <c r="R63">
        <v>8</v>
      </c>
      <c r="S63">
        <v>8837</v>
      </c>
      <c r="T63">
        <v>157</v>
      </c>
      <c r="U63">
        <v>414</v>
      </c>
      <c r="V63">
        <v>22</v>
      </c>
      <c r="W63">
        <v>18</v>
      </c>
      <c r="X63">
        <v>2</v>
      </c>
      <c r="Y63">
        <v>14050</v>
      </c>
      <c r="Z63">
        <v>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6</v>
      </c>
      <c r="AH63">
        <v>2</v>
      </c>
      <c r="AI63">
        <v>99</v>
      </c>
      <c r="AJ63">
        <v>15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7</v>
      </c>
      <c r="AR63">
        <v>2</v>
      </c>
      <c r="AS63">
        <v>0</v>
      </c>
      <c r="AT63">
        <v>0</v>
      </c>
      <c r="AU63">
        <v>0</v>
      </c>
      <c r="AV63">
        <v>0</v>
      </c>
      <c r="AW63">
        <v>1681</v>
      </c>
      <c r="AX63">
        <v>152</v>
      </c>
      <c r="AY63">
        <v>235</v>
      </c>
      <c r="AZ63">
        <v>9</v>
      </c>
      <c r="BA63">
        <v>80</v>
      </c>
      <c r="BB63">
        <v>1</v>
      </c>
      <c r="BC63">
        <v>620</v>
      </c>
      <c r="BD63">
        <v>2</v>
      </c>
      <c r="BE63">
        <v>31</v>
      </c>
      <c r="BF63">
        <v>2</v>
      </c>
      <c r="BG63">
        <v>0</v>
      </c>
      <c r="BH63">
        <v>0</v>
      </c>
      <c r="BI63">
        <v>2059</v>
      </c>
      <c r="BJ63">
        <v>80</v>
      </c>
      <c r="BK63">
        <v>620</v>
      </c>
      <c r="BL63">
        <v>181</v>
      </c>
      <c r="BM63">
        <v>2</v>
      </c>
      <c r="BN63">
        <v>1</v>
      </c>
    </row>
    <row r="64" spans="1:66" x14ac:dyDescent="0.2">
      <c r="A64" t="s">
        <v>67</v>
      </c>
      <c r="B64">
        <v>33320</v>
      </c>
      <c r="C64">
        <v>209614</v>
      </c>
      <c r="D64">
        <v>8647</v>
      </c>
      <c r="E64">
        <v>1400</v>
      </c>
      <c r="F64">
        <v>28</v>
      </c>
      <c r="G64">
        <v>5264</v>
      </c>
      <c r="H64">
        <v>534</v>
      </c>
      <c r="I64">
        <v>490471</v>
      </c>
      <c r="J64">
        <v>1686</v>
      </c>
      <c r="K64">
        <v>1188881</v>
      </c>
      <c r="L64">
        <v>25011</v>
      </c>
      <c r="M64">
        <v>12669307</v>
      </c>
      <c r="N64">
        <v>351</v>
      </c>
      <c r="O64">
        <v>3083860</v>
      </c>
      <c r="P64">
        <v>1223</v>
      </c>
      <c r="Q64">
        <v>178104</v>
      </c>
      <c r="R64">
        <v>313</v>
      </c>
      <c r="S64">
        <v>3298024</v>
      </c>
      <c r="T64">
        <v>1949</v>
      </c>
      <c r="U64">
        <v>55147</v>
      </c>
      <c r="V64">
        <v>1670</v>
      </c>
      <c r="W64">
        <v>6210</v>
      </c>
      <c r="X64">
        <v>172</v>
      </c>
      <c r="Y64">
        <v>1782050</v>
      </c>
      <c r="Z64">
        <v>39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294</v>
      </c>
      <c r="AH64">
        <v>73</v>
      </c>
      <c r="AI64">
        <v>2325</v>
      </c>
      <c r="AJ64">
        <v>300</v>
      </c>
      <c r="AK64">
        <v>651</v>
      </c>
      <c r="AL64">
        <v>32</v>
      </c>
      <c r="AM64">
        <v>4</v>
      </c>
      <c r="AN64">
        <v>1</v>
      </c>
      <c r="AO64">
        <v>0</v>
      </c>
      <c r="AP64">
        <v>0</v>
      </c>
      <c r="AQ64">
        <v>36</v>
      </c>
      <c r="AR64">
        <v>5</v>
      </c>
      <c r="AS64">
        <v>0</v>
      </c>
      <c r="AT64">
        <v>0</v>
      </c>
      <c r="AU64">
        <v>77</v>
      </c>
      <c r="AV64">
        <v>14</v>
      </c>
      <c r="AW64">
        <v>5440</v>
      </c>
      <c r="AX64">
        <v>177</v>
      </c>
      <c r="AY64">
        <v>1382</v>
      </c>
      <c r="AZ64">
        <v>78</v>
      </c>
      <c r="BA64">
        <v>100</v>
      </c>
      <c r="BB64">
        <v>1</v>
      </c>
      <c r="BC64">
        <v>6005</v>
      </c>
      <c r="BD64">
        <v>22</v>
      </c>
      <c r="BE64">
        <v>76</v>
      </c>
      <c r="BF64">
        <v>19</v>
      </c>
      <c r="BG64">
        <v>0</v>
      </c>
      <c r="BH64">
        <v>0</v>
      </c>
      <c r="BI64">
        <v>10285</v>
      </c>
      <c r="BJ64">
        <v>100</v>
      </c>
      <c r="BK64">
        <v>6005</v>
      </c>
      <c r="BL64">
        <v>666</v>
      </c>
      <c r="BM64">
        <v>6862.5</v>
      </c>
      <c r="BN64">
        <v>1168</v>
      </c>
    </row>
    <row r="65" spans="1:66" x14ac:dyDescent="0.2">
      <c r="A65" t="s">
        <v>74</v>
      </c>
      <c r="B65">
        <v>16901</v>
      </c>
      <c r="C65">
        <v>67626</v>
      </c>
      <c r="D65">
        <v>9856</v>
      </c>
      <c r="E65">
        <v>23</v>
      </c>
      <c r="F65">
        <v>1</v>
      </c>
      <c r="G65">
        <v>755</v>
      </c>
      <c r="H65">
        <v>139</v>
      </c>
      <c r="I65">
        <v>102294</v>
      </c>
      <c r="J65">
        <v>678</v>
      </c>
      <c r="K65">
        <v>521182</v>
      </c>
      <c r="L65">
        <v>11531</v>
      </c>
      <c r="M65">
        <v>2042943</v>
      </c>
      <c r="N65">
        <v>317</v>
      </c>
      <c r="O65">
        <v>145456</v>
      </c>
      <c r="P65">
        <v>420</v>
      </c>
      <c r="Q65">
        <v>3759</v>
      </c>
      <c r="R65">
        <v>144</v>
      </c>
      <c r="S65">
        <v>12568</v>
      </c>
      <c r="T65">
        <v>283</v>
      </c>
      <c r="U65">
        <v>36377</v>
      </c>
      <c r="V65">
        <v>1777</v>
      </c>
      <c r="W65">
        <v>471</v>
      </c>
      <c r="X65">
        <v>25</v>
      </c>
      <c r="Y65">
        <v>2850</v>
      </c>
      <c r="Z65">
        <v>5</v>
      </c>
      <c r="AA65">
        <v>1</v>
      </c>
      <c r="AB65">
        <v>1</v>
      </c>
      <c r="AC65">
        <v>0</v>
      </c>
      <c r="AD65">
        <v>0</v>
      </c>
      <c r="AE65">
        <v>1</v>
      </c>
      <c r="AF65">
        <v>1</v>
      </c>
      <c r="AG65">
        <v>67</v>
      </c>
      <c r="AH65">
        <v>19</v>
      </c>
      <c r="AI65">
        <v>1248</v>
      </c>
      <c r="AJ65">
        <v>221</v>
      </c>
      <c r="AK65">
        <v>352</v>
      </c>
      <c r="AL65">
        <v>38</v>
      </c>
      <c r="AM65">
        <v>4</v>
      </c>
      <c r="AN65">
        <v>2</v>
      </c>
      <c r="AO65">
        <v>0</v>
      </c>
      <c r="AP65">
        <v>0</v>
      </c>
      <c r="AQ65">
        <v>139</v>
      </c>
      <c r="AR65">
        <v>4</v>
      </c>
      <c r="AS65">
        <v>0</v>
      </c>
      <c r="AT65">
        <v>0</v>
      </c>
      <c r="AU65">
        <v>175</v>
      </c>
      <c r="AV65">
        <v>8</v>
      </c>
      <c r="AW65">
        <v>4468</v>
      </c>
      <c r="AX65">
        <v>409</v>
      </c>
      <c r="AY65">
        <v>2260</v>
      </c>
      <c r="AZ65">
        <v>187</v>
      </c>
      <c r="BA65">
        <v>331</v>
      </c>
      <c r="BB65">
        <v>29</v>
      </c>
      <c r="BC65">
        <v>404</v>
      </c>
      <c r="BD65">
        <v>6</v>
      </c>
      <c r="BE65">
        <v>56</v>
      </c>
      <c r="BF65">
        <v>12</v>
      </c>
      <c r="BG65">
        <v>0</v>
      </c>
      <c r="BH65">
        <v>0</v>
      </c>
      <c r="BI65">
        <v>8771</v>
      </c>
      <c r="BJ65">
        <v>331</v>
      </c>
      <c r="BK65">
        <v>404</v>
      </c>
      <c r="BL65">
        <v>820</v>
      </c>
      <c r="BM65">
        <v>863</v>
      </c>
      <c r="BN65">
        <v>280</v>
      </c>
    </row>
    <row r="66" spans="1:66" x14ac:dyDescent="0.2">
      <c r="A66" t="s">
        <v>79</v>
      </c>
      <c r="B66">
        <v>25003</v>
      </c>
      <c r="C66">
        <v>45922</v>
      </c>
      <c r="D66">
        <v>7304</v>
      </c>
      <c r="E66">
        <v>1170</v>
      </c>
      <c r="F66">
        <v>32</v>
      </c>
      <c r="G66">
        <v>536</v>
      </c>
      <c r="H66">
        <v>116</v>
      </c>
      <c r="I66">
        <v>95853</v>
      </c>
      <c r="J66">
        <v>1633</v>
      </c>
      <c r="K66">
        <v>676304</v>
      </c>
      <c r="L66">
        <v>20945</v>
      </c>
      <c r="M66">
        <v>526235</v>
      </c>
      <c r="N66">
        <v>145</v>
      </c>
      <c r="O66">
        <v>472800</v>
      </c>
      <c r="P66">
        <v>1188</v>
      </c>
      <c r="Q66">
        <v>4869</v>
      </c>
      <c r="R66">
        <v>119</v>
      </c>
      <c r="S66">
        <v>45284</v>
      </c>
      <c r="T66">
        <v>417</v>
      </c>
      <c r="U66">
        <v>7848</v>
      </c>
      <c r="V66">
        <v>310</v>
      </c>
      <c r="W66">
        <v>175</v>
      </c>
      <c r="X66">
        <v>12</v>
      </c>
      <c r="Y66">
        <v>11953</v>
      </c>
      <c r="Z66">
        <v>19</v>
      </c>
      <c r="AA66">
        <v>0</v>
      </c>
      <c r="AB66">
        <v>0</v>
      </c>
      <c r="AC66">
        <v>0</v>
      </c>
      <c r="AD66">
        <v>0</v>
      </c>
      <c r="AE66">
        <v>5</v>
      </c>
      <c r="AF66">
        <v>2</v>
      </c>
      <c r="AG66">
        <v>128</v>
      </c>
      <c r="AH66">
        <v>34</v>
      </c>
      <c r="AI66">
        <v>932</v>
      </c>
      <c r="AJ66">
        <v>142</v>
      </c>
      <c r="AK66">
        <v>872</v>
      </c>
      <c r="AL66">
        <v>50</v>
      </c>
      <c r="AM66">
        <v>24</v>
      </c>
      <c r="AN66">
        <v>1</v>
      </c>
      <c r="AO66">
        <v>0</v>
      </c>
      <c r="AP66">
        <v>0</v>
      </c>
      <c r="AQ66">
        <v>31</v>
      </c>
      <c r="AR66">
        <v>5</v>
      </c>
      <c r="AS66">
        <v>0</v>
      </c>
      <c r="AT66">
        <v>0</v>
      </c>
      <c r="AU66">
        <v>135</v>
      </c>
      <c r="AV66">
        <v>9</v>
      </c>
      <c r="AW66">
        <v>1067</v>
      </c>
      <c r="AX66">
        <v>256</v>
      </c>
      <c r="AY66">
        <v>1120</v>
      </c>
      <c r="AZ66">
        <v>300</v>
      </c>
      <c r="BA66">
        <v>487</v>
      </c>
      <c r="BB66">
        <v>18</v>
      </c>
      <c r="BC66">
        <v>0</v>
      </c>
      <c r="BD66">
        <v>0</v>
      </c>
      <c r="BE66">
        <v>220</v>
      </c>
      <c r="BF66">
        <v>9</v>
      </c>
      <c r="BG66">
        <v>0</v>
      </c>
      <c r="BH66">
        <v>0</v>
      </c>
      <c r="BI66">
        <v>4534</v>
      </c>
      <c r="BJ66">
        <v>487</v>
      </c>
      <c r="BK66">
        <v>0</v>
      </c>
      <c r="BL66">
        <v>726</v>
      </c>
      <c r="BM66">
        <v>2735.5</v>
      </c>
      <c r="BN66">
        <v>394</v>
      </c>
    </row>
    <row r="67" spans="1:66" x14ac:dyDescent="0.2">
      <c r="A67" t="s">
        <v>80</v>
      </c>
      <c r="B67">
        <v>30224</v>
      </c>
      <c r="C67">
        <v>97643</v>
      </c>
      <c r="D67">
        <v>15356</v>
      </c>
      <c r="E67">
        <v>0</v>
      </c>
      <c r="F67">
        <v>0</v>
      </c>
      <c r="G67">
        <v>330</v>
      </c>
      <c r="H67">
        <v>96</v>
      </c>
      <c r="I67">
        <v>92114</v>
      </c>
      <c r="J67">
        <v>796</v>
      </c>
      <c r="K67">
        <v>789728</v>
      </c>
      <c r="L67">
        <v>22819</v>
      </c>
      <c r="M67">
        <v>1072683</v>
      </c>
      <c r="N67">
        <v>218</v>
      </c>
      <c r="O67">
        <v>703393</v>
      </c>
      <c r="P67">
        <v>840</v>
      </c>
      <c r="Q67">
        <v>6282</v>
      </c>
      <c r="R67">
        <v>192</v>
      </c>
      <c r="S67">
        <v>68842</v>
      </c>
      <c r="T67">
        <v>436</v>
      </c>
      <c r="U67">
        <v>18016</v>
      </c>
      <c r="V67">
        <v>1293</v>
      </c>
      <c r="W67">
        <v>119</v>
      </c>
      <c r="X67">
        <v>20</v>
      </c>
      <c r="Y67">
        <v>45376</v>
      </c>
      <c r="Z67">
        <v>26</v>
      </c>
      <c r="AA67">
        <v>43</v>
      </c>
      <c r="AB67">
        <v>6</v>
      </c>
      <c r="AC67">
        <v>0</v>
      </c>
      <c r="AD67">
        <v>0</v>
      </c>
      <c r="AE67">
        <v>80</v>
      </c>
      <c r="AF67">
        <v>27</v>
      </c>
      <c r="AG67">
        <v>70</v>
      </c>
      <c r="AH67">
        <v>22</v>
      </c>
      <c r="AI67">
        <v>1065</v>
      </c>
      <c r="AJ67">
        <v>154</v>
      </c>
      <c r="AK67">
        <v>374</v>
      </c>
      <c r="AL67">
        <v>27</v>
      </c>
      <c r="AM67">
        <v>9</v>
      </c>
      <c r="AN67">
        <v>2</v>
      </c>
      <c r="AO67">
        <v>10</v>
      </c>
      <c r="AP67">
        <v>1</v>
      </c>
      <c r="AQ67">
        <v>159</v>
      </c>
      <c r="AR67">
        <v>3</v>
      </c>
      <c r="AS67">
        <v>0</v>
      </c>
      <c r="AT67">
        <v>0</v>
      </c>
      <c r="AU67">
        <v>204</v>
      </c>
      <c r="AV67">
        <v>15</v>
      </c>
      <c r="AW67">
        <v>4769</v>
      </c>
      <c r="AX67">
        <v>748</v>
      </c>
      <c r="AY67">
        <v>2842</v>
      </c>
      <c r="AZ67">
        <v>512</v>
      </c>
      <c r="BA67">
        <v>589</v>
      </c>
      <c r="BB67">
        <v>44</v>
      </c>
      <c r="BC67">
        <v>545</v>
      </c>
      <c r="BD67">
        <v>3</v>
      </c>
      <c r="BE67">
        <v>36</v>
      </c>
      <c r="BF67">
        <v>6</v>
      </c>
      <c r="BG67">
        <v>0</v>
      </c>
      <c r="BH67">
        <v>0</v>
      </c>
      <c r="BI67">
        <v>9661</v>
      </c>
      <c r="BJ67">
        <v>589</v>
      </c>
      <c r="BK67">
        <v>545</v>
      </c>
      <c r="BL67">
        <v>1472</v>
      </c>
      <c r="BM67">
        <v>3284.5</v>
      </c>
      <c r="BN67">
        <v>1025</v>
      </c>
    </row>
    <row r="68" spans="1:66" x14ac:dyDescent="0.2">
      <c r="A68" t="s">
        <v>73</v>
      </c>
      <c r="B68">
        <v>96646</v>
      </c>
      <c r="C68">
        <v>219005</v>
      </c>
      <c r="D68">
        <v>41161</v>
      </c>
      <c r="E68">
        <v>132</v>
      </c>
      <c r="F68">
        <v>11</v>
      </c>
      <c r="G68">
        <v>2403</v>
      </c>
      <c r="H68">
        <v>219</v>
      </c>
      <c r="I68">
        <v>358671</v>
      </c>
      <c r="J68">
        <v>5355</v>
      </c>
      <c r="K68">
        <v>2602015</v>
      </c>
      <c r="L68">
        <v>70706</v>
      </c>
      <c r="M68">
        <v>2621020</v>
      </c>
      <c r="N68">
        <v>795</v>
      </c>
      <c r="O68">
        <v>857000</v>
      </c>
      <c r="P68">
        <v>5372</v>
      </c>
      <c r="Q68">
        <v>22810</v>
      </c>
      <c r="R68">
        <v>450</v>
      </c>
      <c r="S68">
        <v>355816</v>
      </c>
      <c r="T68">
        <v>3291</v>
      </c>
      <c r="U68">
        <v>49600</v>
      </c>
      <c r="V68">
        <v>2270</v>
      </c>
      <c r="W68">
        <v>875</v>
      </c>
      <c r="X68">
        <v>58</v>
      </c>
      <c r="Y68">
        <v>115405</v>
      </c>
      <c r="Z68">
        <v>63</v>
      </c>
      <c r="AA68">
        <v>11</v>
      </c>
      <c r="AB68">
        <v>2</v>
      </c>
      <c r="AC68">
        <v>2</v>
      </c>
      <c r="AD68">
        <v>1</v>
      </c>
      <c r="AE68">
        <v>21</v>
      </c>
      <c r="AF68">
        <v>10</v>
      </c>
      <c r="AG68">
        <v>188</v>
      </c>
      <c r="AH68">
        <v>47</v>
      </c>
      <c r="AI68">
        <v>3818</v>
      </c>
      <c r="AJ68">
        <v>653</v>
      </c>
      <c r="AK68">
        <v>2806</v>
      </c>
      <c r="AL68">
        <v>129</v>
      </c>
      <c r="AM68">
        <v>6</v>
      </c>
      <c r="AN68">
        <v>3</v>
      </c>
      <c r="AO68">
        <v>0</v>
      </c>
      <c r="AP68">
        <v>0</v>
      </c>
      <c r="AQ68">
        <v>182</v>
      </c>
      <c r="AR68">
        <v>10</v>
      </c>
      <c r="AS68">
        <v>0</v>
      </c>
      <c r="AT68">
        <v>0</v>
      </c>
      <c r="AU68">
        <v>385</v>
      </c>
      <c r="AV68">
        <v>26</v>
      </c>
      <c r="AW68">
        <v>2773</v>
      </c>
      <c r="AX68">
        <v>423</v>
      </c>
      <c r="AY68">
        <v>3479</v>
      </c>
      <c r="AZ68">
        <v>597</v>
      </c>
      <c r="BA68">
        <v>1014</v>
      </c>
      <c r="BB68">
        <v>84</v>
      </c>
      <c r="BC68">
        <v>1420</v>
      </c>
      <c r="BD68">
        <v>14</v>
      </c>
      <c r="BE68">
        <v>169</v>
      </c>
      <c r="BF68">
        <v>14</v>
      </c>
      <c r="BG68">
        <v>0</v>
      </c>
      <c r="BH68">
        <v>0</v>
      </c>
      <c r="BI68">
        <v>13840</v>
      </c>
      <c r="BJ68">
        <v>1014</v>
      </c>
      <c r="BK68">
        <v>1420</v>
      </c>
      <c r="BL68">
        <v>1864</v>
      </c>
      <c r="BM68">
        <v>10889.75</v>
      </c>
      <c r="BN68">
        <v>2837</v>
      </c>
    </row>
    <row r="69" spans="1:66" x14ac:dyDescent="0.2">
      <c r="A69" t="s">
        <v>75</v>
      </c>
      <c r="B69">
        <v>9568</v>
      </c>
      <c r="C69">
        <v>11009</v>
      </c>
      <c r="D69">
        <v>1391</v>
      </c>
      <c r="E69">
        <v>0</v>
      </c>
      <c r="F69">
        <v>0</v>
      </c>
      <c r="G69">
        <v>2017</v>
      </c>
      <c r="H69">
        <v>174</v>
      </c>
      <c r="I69">
        <v>42451</v>
      </c>
      <c r="J69">
        <v>260</v>
      </c>
      <c r="K69">
        <v>297802</v>
      </c>
      <c r="L69">
        <v>8237</v>
      </c>
      <c r="M69">
        <v>599812</v>
      </c>
      <c r="N69">
        <v>89</v>
      </c>
      <c r="O69">
        <v>722751</v>
      </c>
      <c r="P69">
        <v>476</v>
      </c>
      <c r="Q69">
        <v>2561</v>
      </c>
      <c r="R69">
        <v>78</v>
      </c>
      <c r="S69">
        <v>11033</v>
      </c>
      <c r="T69">
        <v>191</v>
      </c>
      <c r="U69">
        <v>12992</v>
      </c>
      <c r="V69">
        <v>569</v>
      </c>
      <c r="W69">
        <v>299</v>
      </c>
      <c r="X69">
        <v>14</v>
      </c>
      <c r="Y69">
        <v>8062</v>
      </c>
      <c r="Z69">
        <v>5</v>
      </c>
      <c r="AA69">
        <v>4</v>
      </c>
      <c r="AB69">
        <v>2</v>
      </c>
      <c r="AC69">
        <v>5</v>
      </c>
      <c r="AD69">
        <v>1</v>
      </c>
      <c r="AE69">
        <v>49</v>
      </c>
      <c r="AF69">
        <v>15</v>
      </c>
      <c r="AG69">
        <v>49</v>
      </c>
      <c r="AH69">
        <v>14</v>
      </c>
      <c r="AI69">
        <v>416</v>
      </c>
      <c r="AJ69">
        <v>71</v>
      </c>
      <c r="AK69">
        <v>134</v>
      </c>
      <c r="AL69">
        <v>15</v>
      </c>
      <c r="AM69">
        <v>3</v>
      </c>
      <c r="AN69">
        <v>1</v>
      </c>
      <c r="AO69">
        <v>0</v>
      </c>
      <c r="AP69">
        <v>0</v>
      </c>
      <c r="AQ69">
        <v>52</v>
      </c>
      <c r="AR69">
        <v>4</v>
      </c>
      <c r="AS69">
        <v>0</v>
      </c>
      <c r="AT69">
        <v>0</v>
      </c>
      <c r="AU69">
        <v>101</v>
      </c>
      <c r="AV69">
        <v>5</v>
      </c>
      <c r="AW69">
        <v>990</v>
      </c>
      <c r="AX69">
        <v>151</v>
      </c>
      <c r="AY69">
        <v>1003</v>
      </c>
      <c r="AZ69">
        <v>177</v>
      </c>
      <c r="BA69">
        <v>356</v>
      </c>
      <c r="BB69">
        <v>17</v>
      </c>
      <c r="BC69">
        <v>30127</v>
      </c>
      <c r="BD69">
        <v>4</v>
      </c>
      <c r="BE69">
        <v>56</v>
      </c>
      <c r="BF69">
        <v>3</v>
      </c>
      <c r="BG69">
        <v>0</v>
      </c>
      <c r="BH69">
        <v>0</v>
      </c>
      <c r="BI69">
        <v>2862</v>
      </c>
      <c r="BJ69">
        <v>356</v>
      </c>
      <c r="BK69">
        <v>30127</v>
      </c>
      <c r="BL69">
        <v>437</v>
      </c>
      <c r="BM69">
        <v>100.25</v>
      </c>
      <c r="BN69">
        <v>38</v>
      </c>
    </row>
    <row r="70" spans="1:66" x14ac:dyDescent="0.2">
      <c r="A70" t="s">
        <v>81</v>
      </c>
      <c r="B70">
        <v>59338</v>
      </c>
      <c r="C70">
        <v>163778</v>
      </c>
      <c r="D70">
        <v>31009</v>
      </c>
      <c r="E70">
        <v>4520</v>
      </c>
      <c r="F70">
        <v>151</v>
      </c>
      <c r="G70">
        <v>4493</v>
      </c>
      <c r="H70">
        <v>386</v>
      </c>
      <c r="I70">
        <v>455159</v>
      </c>
      <c r="J70">
        <v>4079</v>
      </c>
      <c r="K70">
        <v>2171806</v>
      </c>
      <c r="L70">
        <v>47583</v>
      </c>
      <c r="M70">
        <v>6831561</v>
      </c>
      <c r="N70">
        <v>939</v>
      </c>
      <c r="O70">
        <v>1361477</v>
      </c>
      <c r="P70">
        <v>2655</v>
      </c>
      <c r="Q70">
        <v>95749</v>
      </c>
      <c r="R70">
        <v>1292</v>
      </c>
      <c r="S70">
        <v>284291</v>
      </c>
      <c r="T70">
        <v>1819</v>
      </c>
      <c r="U70">
        <v>26054</v>
      </c>
      <c r="V70">
        <v>1792</v>
      </c>
      <c r="W70">
        <v>543</v>
      </c>
      <c r="X70">
        <v>43</v>
      </c>
      <c r="Y70">
        <v>70534</v>
      </c>
      <c r="Z70">
        <v>42</v>
      </c>
      <c r="AA70">
        <v>10</v>
      </c>
      <c r="AB70">
        <v>1</v>
      </c>
      <c r="AC70">
        <v>0</v>
      </c>
      <c r="AD70">
        <v>0</v>
      </c>
      <c r="AE70">
        <v>10</v>
      </c>
      <c r="AF70">
        <v>7</v>
      </c>
      <c r="AG70">
        <v>191</v>
      </c>
      <c r="AH70">
        <v>52</v>
      </c>
      <c r="AI70">
        <v>3361</v>
      </c>
      <c r="AJ70">
        <v>606</v>
      </c>
      <c r="AK70">
        <v>775</v>
      </c>
      <c r="AL70">
        <v>77</v>
      </c>
      <c r="AM70">
        <v>0</v>
      </c>
      <c r="AN70">
        <v>0</v>
      </c>
      <c r="AO70">
        <v>0</v>
      </c>
      <c r="AP70">
        <v>0</v>
      </c>
      <c r="AQ70">
        <v>121</v>
      </c>
      <c r="AR70">
        <v>6</v>
      </c>
      <c r="AS70">
        <v>0</v>
      </c>
      <c r="AT70">
        <v>0</v>
      </c>
      <c r="AU70">
        <v>107</v>
      </c>
      <c r="AV70">
        <v>11</v>
      </c>
      <c r="AW70">
        <v>5080</v>
      </c>
      <c r="AX70">
        <v>776</v>
      </c>
      <c r="AY70">
        <v>6767</v>
      </c>
      <c r="AZ70">
        <v>343</v>
      </c>
      <c r="BA70">
        <v>1269</v>
      </c>
      <c r="BB70">
        <v>110</v>
      </c>
      <c r="BC70">
        <v>2279</v>
      </c>
      <c r="BD70">
        <v>9</v>
      </c>
      <c r="BE70">
        <v>97</v>
      </c>
      <c r="BF70">
        <v>20</v>
      </c>
      <c r="BG70">
        <v>0</v>
      </c>
      <c r="BH70">
        <v>0</v>
      </c>
      <c r="BI70">
        <v>16519</v>
      </c>
      <c r="BJ70">
        <v>1269</v>
      </c>
      <c r="BK70">
        <v>2279</v>
      </c>
      <c r="BL70">
        <v>1879</v>
      </c>
      <c r="BM70">
        <v>13115.75</v>
      </c>
      <c r="BN70">
        <v>5335</v>
      </c>
    </row>
    <row r="71" spans="1:66" x14ac:dyDescent="0.2">
      <c r="A71" t="s">
        <v>76</v>
      </c>
      <c r="B71">
        <v>3029</v>
      </c>
      <c r="C71">
        <v>2488</v>
      </c>
      <c r="D71">
        <v>304</v>
      </c>
      <c r="E71">
        <v>0</v>
      </c>
      <c r="F71">
        <v>0</v>
      </c>
      <c r="G71">
        <v>604</v>
      </c>
      <c r="H71">
        <v>94</v>
      </c>
      <c r="I71">
        <v>1053</v>
      </c>
      <c r="J71">
        <v>16</v>
      </c>
      <c r="K71">
        <v>90755</v>
      </c>
      <c r="L71">
        <v>2507</v>
      </c>
      <c r="M71">
        <v>45068</v>
      </c>
      <c r="N71">
        <v>6</v>
      </c>
      <c r="O71">
        <v>150577</v>
      </c>
      <c r="P71">
        <v>74</v>
      </c>
      <c r="Q71">
        <v>7666</v>
      </c>
      <c r="R71">
        <v>7</v>
      </c>
      <c r="S71">
        <v>5043</v>
      </c>
      <c r="T71">
        <v>32</v>
      </c>
      <c r="U71">
        <v>2528</v>
      </c>
      <c r="V71">
        <v>95</v>
      </c>
      <c r="W71">
        <v>98</v>
      </c>
      <c r="X71">
        <v>6</v>
      </c>
      <c r="Y71">
        <v>8570</v>
      </c>
      <c r="Z71">
        <v>5</v>
      </c>
      <c r="AA71">
        <v>0</v>
      </c>
      <c r="AB71">
        <v>0</v>
      </c>
      <c r="AC71">
        <v>6</v>
      </c>
      <c r="AD71">
        <v>1</v>
      </c>
      <c r="AE71">
        <v>130</v>
      </c>
      <c r="AF71">
        <v>25</v>
      </c>
      <c r="AG71">
        <v>74</v>
      </c>
      <c r="AH71">
        <v>11</v>
      </c>
      <c r="AI71">
        <v>206</v>
      </c>
      <c r="AJ71">
        <v>44</v>
      </c>
      <c r="AK71">
        <v>51</v>
      </c>
      <c r="AL71">
        <v>13</v>
      </c>
      <c r="AM71">
        <v>0</v>
      </c>
      <c r="AN71">
        <v>0</v>
      </c>
      <c r="AO71">
        <v>0</v>
      </c>
      <c r="AP71">
        <v>0</v>
      </c>
      <c r="AQ71">
        <v>17</v>
      </c>
      <c r="AR71">
        <v>2</v>
      </c>
      <c r="AS71">
        <v>0</v>
      </c>
      <c r="AT71">
        <v>0</v>
      </c>
      <c r="AU71">
        <v>17</v>
      </c>
      <c r="AV71">
        <v>1</v>
      </c>
      <c r="AW71">
        <v>289</v>
      </c>
      <c r="AX71">
        <v>45</v>
      </c>
      <c r="AY71">
        <v>2320</v>
      </c>
      <c r="AZ71">
        <v>339</v>
      </c>
      <c r="BA71">
        <v>3</v>
      </c>
      <c r="BB71">
        <v>1</v>
      </c>
      <c r="BC71">
        <v>10</v>
      </c>
      <c r="BD71">
        <v>1</v>
      </c>
      <c r="BE71">
        <v>30</v>
      </c>
      <c r="BF71">
        <v>3</v>
      </c>
      <c r="BG71">
        <v>0</v>
      </c>
      <c r="BH71">
        <v>0</v>
      </c>
      <c r="BI71">
        <v>3140</v>
      </c>
      <c r="BJ71">
        <v>3</v>
      </c>
      <c r="BK71">
        <v>10</v>
      </c>
      <c r="BL71">
        <v>465</v>
      </c>
      <c r="BM71">
        <v>27.5</v>
      </c>
      <c r="BN71">
        <v>14</v>
      </c>
    </row>
    <row r="72" spans="1:66" x14ac:dyDescent="0.2">
      <c r="A72" t="s">
        <v>78</v>
      </c>
      <c r="B72">
        <v>6755</v>
      </c>
      <c r="C72">
        <v>9553</v>
      </c>
      <c r="D72">
        <v>1128</v>
      </c>
      <c r="E72">
        <v>0</v>
      </c>
      <c r="F72">
        <v>0</v>
      </c>
      <c r="G72">
        <v>1683</v>
      </c>
      <c r="H72">
        <v>180</v>
      </c>
      <c r="I72">
        <v>14498</v>
      </c>
      <c r="J72">
        <v>162</v>
      </c>
      <c r="K72">
        <v>162391</v>
      </c>
      <c r="L72">
        <v>5806</v>
      </c>
      <c r="M72">
        <v>30809</v>
      </c>
      <c r="N72">
        <v>15</v>
      </c>
      <c r="O72">
        <v>140351</v>
      </c>
      <c r="P72">
        <v>595</v>
      </c>
      <c r="Q72">
        <v>145</v>
      </c>
      <c r="R72">
        <v>10</v>
      </c>
      <c r="S72">
        <v>7561</v>
      </c>
      <c r="T72">
        <v>94</v>
      </c>
      <c r="U72">
        <v>7939</v>
      </c>
      <c r="V72">
        <v>456</v>
      </c>
      <c r="W72">
        <v>149</v>
      </c>
      <c r="X72">
        <v>11</v>
      </c>
      <c r="Y72">
        <v>4308</v>
      </c>
      <c r="Z72">
        <v>9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19</v>
      </c>
      <c r="AH72">
        <v>4</v>
      </c>
      <c r="AI72">
        <v>333</v>
      </c>
      <c r="AJ72">
        <v>77</v>
      </c>
      <c r="AK72">
        <v>102</v>
      </c>
      <c r="AL72">
        <v>20</v>
      </c>
      <c r="AM72">
        <v>7</v>
      </c>
      <c r="AN72">
        <v>1</v>
      </c>
      <c r="AO72">
        <v>0</v>
      </c>
      <c r="AP72">
        <v>0</v>
      </c>
      <c r="AQ72">
        <v>14</v>
      </c>
      <c r="AR72">
        <v>3</v>
      </c>
      <c r="AS72">
        <v>0</v>
      </c>
      <c r="AT72">
        <v>0</v>
      </c>
      <c r="AU72">
        <v>2</v>
      </c>
      <c r="AV72">
        <v>1</v>
      </c>
      <c r="AW72">
        <v>207</v>
      </c>
      <c r="AX72">
        <v>26</v>
      </c>
      <c r="AY72">
        <v>2270</v>
      </c>
      <c r="AZ72">
        <v>469</v>
      </c>
      <c r="BA72">
        <v>149</v>
      </c>
      <c r="BB72">
        <v>15</v>
      </c>
      <c r="BC72">
        <v>705</v>
      </c>
      <c r="BD72">
        <v>5</v>
      </c>
      <c r="BE72">
        <v>36</v>
      </c>
      <c r="BF72">
        <v>2</v>
      </c>
      <c r="BG72">
        <v>0</v>
      </c>
      <c r="BH72">
        <v>0</v>
      </c>
      <c r="BI72">
        <v>2990</v>
      </c>
      <c r="BJ72">
        <v>149</v>
      </c>
      <c r="BK72">
        <v>705</v>
      </c>
      <c r="BL72">
        <v>564</v>
      </c>
      <c r="BM72">
        <v>412</v>
      </c>
      <c r="BN72">
        <v>168</v>
      </c>
    </row>
    <row r="73" spans="1:66" x14ac:dyDescent="0.2">
      <c r="A73" t="s">
        <v>77</v>
      </c>
      <c r="B73">
        <v>55231</v>
      </c>
      <c r="C73">
        <v>86365</v>
      </c>
      <c r="D73">
        <v>14689</v>
      </c>
      <c r="E73">
        <v>5</v>
      </c>
      <c r="F73">
        <v>1</v>
      </c>
      <c r="G73">
        <v>3670</v>
      </c>
      <c r="H73">
        <v>373</v>
      </c>
      <c r="I73">
        <v>194350</v>
      </c>
      <c r="J73">
        <v>1722</v>
      </c>
      <c r="K73">
        <v>1796918</v>
      </c>
      <c r="L73">
        <v>46070</v>
      </c>
      <c r="M73">
        <v>2131710</v>
      </c>
      <c r="N73">
        <v>420</v>
      </c>
      <c r="O73">
        <v>377395</v>
      </c>
      <c r="P73">
        <v>2333</v>
      </c>
      <c r="Q73">
        <v>10510</v>
      </c>
      <c r="R73">
        <v>181</v>
      </c>
      <c r="S73">
        <v>275756</v>
      </c>
      <c r="T73">
        <v>1953</v>
      </c>
      <c r="U73">
        <v>19617</v>
      </c>
      <c r="V73">
        <v>829</v>
      </c>
      <c r="W73">
        <v>477</v>
      </c>
      <c r="X73">
        <v>36</v>
      </c>
      <c r="Y73">
        <v>72371</v>
      </c>
      <c r="Z73">
        <v>41</v>
      </c>
      <c r="AA73">
        <v>0</v>
      </c>
      <c r="AB73">
        <v>0</v>
      </c>
      <c r="AC73">
        <v>0</v>
      </c>
      <c r="AD73">
        <v>0</v>
      </c>
      <c r="AE73">
        <v>4</v>
      </c>
      <c r="AF73">
        <v>2</v>
      </c>
      <c r="AG73">
        <v>241</v>
      </c>
      <c r="AH73">
        <v>77</v>
      </c>
      <c r="AI73">
        <v>2688</v>
      </c>
      <c r="AJ73">
        <v>433</v>
      </c>
      <c r="AK73">
        <v>412</v>
      </c>
      <c r="AL73">
        <v>42</v>
      </c>
      <c r="AM73">
        <v>5</v>
      </c>
      <c r="AN73">
        <v>2</v>
      </c>
      <c r="AO73">
        <v>5</v>
      </c>
      <c r="AP73">
        <v>2</v>
      </c>
      <c r="AQ73">
        <v>174</v>
      </c>
      <c r="AR73">
        <v>17</v>
      </c>
      <c r="AS73">
        <v>0</v>
      </c>
      <c r="AT73">
        <v>0</v>
      </c>
      <c r="AU73">
        <v>106</v>
      </c>
      <c r="AV73">
        <v>14</v>
      </c>
      <c r="AW73">
        <v>3322</v>
      </c>
      <c r="AX73">
        <v>624</v>
      </c>
      <c r="AY73">
        <v>1723</v>
      </c>
      <c r="AZ73">
        <v>312</v>
      </c>
      <c r="BA73">
        <v>628</v>
      </c>
      <c r="BB73">
        <v>29</v>
      </c>
      <c r="BC73">
        <v>12530</v>
      </c>
      <c r="BD73">
        <v>28</v>
      </c>
      <c r="BE73">
        <v>139</v>
      </c>
      <c r="BF73">
        <v>10</v>
      </c>
      <c r="BG73">
        <v>0</v>
      </c>
      <c r="BH73">
        <v>0</v>
      </c>
      <c r="BI73">
        <v>8819</v>
      </c>
      <c r="BJ73">
        <v>628</v>
      </c>
      <c r="BK73">
        <v>12530</v>
      </c>
      <c r="BL73">
        <v>1362</v>
      </c>
      <c r="BM73">
        <v>692.75</v>
      </c>
      <c r="BN73">
        <v>163</v>
      </c>
    </row>
    <row r="74" spans="1:66" x14ac:dyDescent="0.2">
      <c r="A74" t="s">
        <v>86</v>
      </c>
      <c r="B74">
        <v>53396</v>
      </c>
      <c r="C74">
        <v>96474</v>
      </c>
      <c r="D74">
        <v>22727</v>
      </c>
      <c r="E74">
        <v>3</v>
      </c>
      <c r="F74">
        <v>1</v>
      </c>
      <c r="G74">
        <v>2270</v>
      </c>
      <c r="H74">
        <v>423</v>
      </c>
      <c r="I74">
        <v>7965</v>
      </c>
      <c r="J74">
        <v>120</v>
      </c>
      <c r="K74">
        <v>975419</v>
      </c>
      <c r="L74">
        <v>43822</v>
      </c>
      <c r="M74">
        <v>119133</v>
      </c>
      <c r="N74">
        <v>148</v>
      </c>
      <c r="O74">
        <v>38468</v>
      </c>
      <c r="P74">
        <v>794</v>
      </c>
      <c r="Q74">
        <v>6680</v>
      </c>
      <c r="R74">
        <v>254</v>
      </c>
      <c r="S74">
        <v>18159</v>
      </c>
      <c r="T74">
        <v>880</v>
      </c>
      <c r="U74">
        <v>49442</v>
      </c>
      <c r="V74">
        <v>9831</v>
      </c>
      <c r="W74">
        <v>3757</v>
      </c>
      <c r="X74">
        <v>624</v>
      </c>
      <c r="Y74">
        <v>21705</v>
      </c>
      <c r="Z74">
        <v>74</v>
      </c>
      <c r="AA74">
        <v>10</v>
      </c>
      <c r="AB74">
        <v>1</v>
      </c>
      <c r="AC74">
        <v>0</v>
      </c>
      <c r="AD74">
        <v>0</v>
      </c>
      <c r="AE74">
        <v>18</v>
      </c>
      <c r="AF74">
        <v>8</v>
      </c>
      <c r="AG74">
        <v>106</v>
      </c>
      <c r="AH74">
        <v>36</v>
      </c>
      <c r="AI74">
        <v>2246</v>
      </c>
      <c r="AJ74">
        <v>547</v>
      </c>
      <c r="AK74">
        <v>487</v>
      </c>
      <c r="AL74">
        <v>61</v>
      </c>
      <c r="AM74">
        <v>4</v>
      </c>
      <c r="AN74">
        <v>1</v>
      </c>
      <c r="AO74">
        <v>2</v>
      </c>
      <c r="AP74">
        <v>1</v>
      </c>
      <c r="AQ74">
        <v>26</v>
      </c>
      <c r="AR74">
        <v>4</v>
      </c>
      <c r="AS74">
        <v>0</v>
      </c>
      <c r="AT74">
        <v>0</v>
      </c>
      <c r="AU74">
        <v>607</v>
      </c>
      <c r="AV74">
        <v>7</v>
      </c>
      <c r="AW74">
        <v>11518</v>
      </c>
      <c r="AX74">
        <v>1421</v>
      </c>
      <c r="AY74">
        <v>2602</v>
      </c>
      <c r="AZ74">
        <v>342</v>
      </c>
      <c r="BA74">
        <v>682</v>
      </c>
      <c r="BB74">
        <v>16</v>
      </c>
      <c r="BC74">
        <v>0</v>
      </c>
      <c r="BD74">
        <v>0</v>
      </c>
      <c r="BE74">
        <v>515</v>
      </c>
      <c r="BF74">
        <v>45</v>
      </c>
      <c r="BG74">
        <v>0</v>
      </c>
      <c r="BH74">
        <v>0</v>
      </c>
      <c r="BI74">
        <v>18141</v>
      </c>
      <c r="BJ74">
        <v>682</v>
      </c>
      <c r="BK74">
        <v>0</v>
      </c>
      <c r="BL74">
        <v>2304</v>
      </c>
      <c r="BM74">
        <v>1216.25</v>
      </c>
      <c r="BN74">
        <v>775</v>
      </c>
    </row>
    <row r="75" spans="1:66" x14ac:dyDescent="0.2">
      <c r="A75" t="s">
        <v>84</v>
      </c>
      <c r="B75">
        <v>37849</v>
      </c>
      <c r="C75">
        <v>66283</v>
      </c>
      <c r="D75">
        <v>17929</v>
      </c>
      <c r="E75">
        <v>62</v>
      </c>
      <c r="F75">
        <v>3</v>
      </c>
      <c r="G75">
        <v>946</v>
      </c>
      <c r="H75">
        <v>206</v>
      </c>
      <c r="I75">
        <v>4805</v>
      </c>
      <c r="J75">
        <v>86</v>
      </c>
      <c r="K75">
        <v>760450</v>
      </c>
      <c r="L75">
        <v>30610</v>
      </c>
      <c r="M75">
        <v>240930</v>
      </c>
      <c r="N75">
        <v>124</v>
      </c>
      <c r="O75">
        <v>29454</v>
      </c>
      <c r="P75">
        <v>670</v>
      </c>
      <c r="Q75">
        <v>16166</v>
      </c>
      <c r="R75">
        <v>455</v>
      </c>
      <c r="S75">
        <v>45875</v>
      </c>
      <c r="T75">
        <v>1307</v>
      </c>
      <c r="U75">
        <v>50001</v>
      </c>
      <c r="V75">
        <v>9738</v>
      </c>
      <c r="W75">
        <v>17086</v>
      </c>
      <c r="X75">
        <v>3606</v>
      </c>
      <c r="Y75">
        <v>44700</v>
      </c>
      <c r="Z75">
        <v>39</v>
      </c>
      <c r="AA75">
        <v>0</v>
      </c>
      <c r="AB75">
        <v>0</v>
      </c>
      <c r="AC75">
        <v>0</v>
      </c>
      <c r="AD75">
        <v>0</v>
      </c>
      <c r="AE75">
        <v>1</v>
      </c>
      <c r="AF75">
        <v>1</v>
      </c>
      <c r="AG75">
        <v>134</v>
      </c>
      <c r="AH75">
        <v>47</v>
      </c>
      <c r="AI75">
        <v>1845</v>
      </c>
      <c r="AJ75">
        <v>426</v>
      </c>
      <c r="AK75">
        <v>373</v>
      </c>
      <c r="AL75">
        <v>52</v>
      </c>
      <c r="AM75">
        <v>26</v>
      </c>
      <c r="AN75">
        <v>4</v>
      </c>
      <c r="AO75">
        <v>0</v>
      </c>
      <c r="AP75">
        <v>0</v>
      </c>
      <c r="AQ75">
        <v>9</v>
      </c>
      <c r="AR75">
        <v>3</v>
      </c>
      <c r="AS75">
        <v>0</v>
      </c>
      <c r="AT75">
        <v>0</v>
      </c>
      <c r="AU75">
        <v>0</v>
      </c>
      <c r="AV75">
        <v>0</v>
      </c>
      <c r="AW75">
        <v>20841</v>
      </c>
      <c r="AX75">
        <v>2110</v>
      </c>
      <c r="AY75">
        <v>5752</v>
      </c>
      <c r="AZ75">
        <v>766</v>
      </c>
      <c r="BA75">
        <v>301</v>
      </c>
      <c r="BB75">
        <v>11</v>
      </c>
      <c r="BC75">
        <v>50</v>
      </c>
      <c r="BD75">
        <v>1</v>
      </c>
      <c r="BE75">
        <v>182</v>
      </c>
      <c r="BF75">
        <v>21</v>
      </c>
      <c r="BG75">
        <v>0</v>
      </c>
      <c r="BH75">
        <v>0</v>
      </c>
      <c r="BI75">
        <v>29163</v>
      </c>
      <c r="BJ75">
        <v>301</v>
      </c>
      <c r="BK75">
        <v>50</v>
      </c>
      <c r="BL75">
        <v>3261</v>
      </c>
      <c r="BM75">
        <v>687.5</v>
      </c>
      <c r="BN75">
        <v>385</v>
      </c>
    </row>
    <row r="76" spans="1:66" x14ac:dyDescent="0.2">
      <c r="A76" t="s">
        <v>85</v>
      </c>
      <c r="B76">
        <v>44085</v>
      </c>
      <c r="C76">
        <v>57158</v>
      </c>
      <c r="D76">
        <v>16959</v>
      </c>
      <c r="E76">
        <v>13</v>
      </c>
      <c r="F76">
        <v>1</v>
      </c>
      <c r="G76">
        <v>1670</v>
      </c>
      <c r="H76">
        <v>311</v>
      </c>
      <c r="I76">
        <v>5356</v>
      </c>
      <c r="J76">
        <v>107</v>
      </c>
      <c r="K76">
        <v>808430</v>
      </c>
      <c r="L76">
        <v>36360</v>
      </c>
      <c r="M76">
        <v>78557</v>
      </c>
      <c r="N76">
        <v>637</v>
      </c>
      <c r="O76">
        <v>75167</v>
      </c>
      <c r="P76">
        <v>488</v>
      </c>
      <c r="Q76">
        <v>13841</v>
      </c>
      <c r="R76">
        <v>794</v>
      </c>
      <c r="S76">
        <v>22590</v>
      </c>
      <c r="T76">
        <v>1171</v>
      </c>
      <c r="U76">
        <v>65327</v>
      </c>
      <c r="V76">
        <v>13033</v>
      </c>
      <c r="W76">
        <v>3925</v>
      </c>
      <c r="X76">
        <v>705</v>
      </c>
      <c r="Y76">
        <v>43730</v>
      </c>
      <c r="Z76">
        <v>37</v>
      </c>
      <c r="AA76">
        <v>9</v>
      </c>
      <c r="AB76">
        <v>1</v>
      </c>
      <c r="AC76">
        <v>0</v>
      </c>
      <c r="AD76">
        <v>0</v>
      </c>
      <c r="AE76">
        <v>4</v>
      </c>
      <c r="AF76">
        <v>4</v>
      </c>
      <c r="AG76">
        <v>119</v>
      </c>
      <c r="AH76">
        <v>50</v>
      </c>
      <c r="AI76">
        <v>1640</v>
      </c>
      <c r="AJ76">
        <v>423</v>
      </c>
      <c r="AK76">
        <v>382</v>
      </c>
      <c r="AL76">
        <v>55</v>
      </c>
      <c r="AM76">
        <v>19</v>
      </c>
      <c r="AN76">
        <v>4</v>
      </c>
      <c r="AO76">
        <v>7</v>
      </c>
      <c r="AP76">
        <v>1</v>
      </c>
      <c r="AQ76">
        <v>59</v>
      </c>
      <c r="AR76">
        <v>5</v>
      </c>
      <c r="AS76">
        <v>0</v>
      </c>
      <c r="AT76">
        <v>0</v>
      </c>
      <c r="AU76">
        <v>0</v>
      </c>
      <c r="AV76">
        <v>0</v>
      </c>
      <c r="AW76">
        <v>13691</v>
      </c>
      <c r="AX76">
        <v>2641</v>
      </c>
      <c r="AY76">
        <v>9726</v>
      </c>
      <c r="AZ76">
        <v>1434</v>
      </c>
      <c r="BA76">
        <v>112</v>
      </c>
      <c r="BB76">
        <v>10</v>
      </c>
      <c r="BC76">
        <v>0</v>
      </c>
      <c r="BD76">
        <v>0</v>
      </c>
      <c r="BE76">
        <v>301</v>
      </c>
      <c r="BF76">
        <v>13</v>
      </c>
      <c r="BG76">
        <v>0</v>
      </c>
      <c r="BH76">
        <v>0</v>
      </c>
      <c r="BI76">
        <v>25957</v>
      </c>
      <c r="BJ76">
        <v>112</v>
      </c>
      <c r="BK76">
        <v>0</v>
      </c>
      <c r="BL76">
        <v>3764</v>
      </c>
      <c r="BM76">
        <v>2321.25</v>
      </c>
      <c r="BN76">
        <v>1914</v>
      </c>
    </row>
    <row r="77" spans="1:66" x14ac:dyDescent="0.2">
      <c r="A77" t="s">
        <v>82</v>
      </c>
      <c r="B77">
        <v>59816</v>
      </c>
      <c r="C77">
        <v>174960</v>
      </c>
      <c r="D77">
        <v>27330</v>
      </c>
      <c r="E77">
        <v>1371</v>
      </c>
      <c r="F77">
        <v>15</v>
      </c>
      <c r="G77">
        <v>6145</v>
      </c>
      <c r="H77">
        <v>362</v>
      </c>
      <c r="I77">
        <v>77107</v>
      </c>
      <c r="J77">
        <v>676</v>
      </c>
      <c r="K77">
        <v>1740425</v>
      </c>
      <c r="L77">
        <v>44860</v>
      </c>
      <c r="M77">
        <v>3169291</v>
      </c>
      <c r="N77">
        <v>814</v>
      </c>
      <c r="O77">
        <v>1998441</v>
      </c>
      <c r="P77">
        <v>2308</v>
      </c>
      <c r="Q77">
        <v>51399</v>
      </c>
      <c r="R77">
        <v>804</v>
      </c>
      <c r="S77">
        <v>369818</v>
      </c>
      <c r="T77">
        <v>1850</v>
      </c>
      <c r="U77">
        <v>59326</v>
      </c>
      <c r="V77">
        <v>5948</v>
      </c>
      <c r="W77">
        <v>2219</v>
      </c>
      <c r="X77">
        <v>228</v>
      </c>
      <c r="Y77">
        <v>202262</v>
      </c>
      <c r="Z77">
        <v>72</v>
      </c>
      <c r="AA77">
        <v>5</v>
      </c>
      <c r="AB77">
        <v>1</v>
      </c>
      <c r="AC77">
        <v>0</v>
      </c>
      <c r="AD77">
        <v>0</v>
      </c>
      <c r="AE77">
        <v>0</v>
      </c>
      <c r="AF77">
        <v>0</v>
      </c>
      <c r="AG77">
        <v>206</v>
      </c>
      <c r="AH77">
        <v>83</v>
      </c>
      <c r="AI77">
        <v>2840</v>
      </c>
      <c r="AJ77">
        <v>559</v>
      </c>
      <c r="AK77">
        <v>2723</v>
      </c>
      <c r="AL77">
        <v>333</v>
      </c>
      <c r="AM77">
        <v>17</v>
      </c>
      <c r="AN77">
        <v>4</v>
      </c>
      <c r="AO77">
        <v>2</v>
      </c>
      <c r="AP77">
        <v>1</v>
      </c>
      <c r="AQ77">
        <v>60</v>
      </c>
      <c r="AR77">
        <v>9</v>
      </c>
      <c r="AS77">
        <v>0</v>
      </c>
      <c r="AT77">
        <v>0</v>
      </c>
      <c r="AU77">
        <v>546</v>
      </c>
      <c r="AV77">
        <v>28</v>
      </c>
      <c r="AW77">
        <v>9338</v>
      </c>
      <c r="AX77">
        <v>541</v>
      </c>
      <c r="AY77">
        <v>6844</v>
      </c>
      <c r="AZ77">
        <v>391</v>
      </c>
      <c r="BA77">
        <v>6258</v>
      </c>
      <c r="BB77">
        <v>218</v>
      </c>
      <c r="BC77">
        <v>632</v>
      </c>
      <c r="BD77">
        <v>5</v>
      </c>
      <c r="BE77">
        <v>388</v>
      </c>
      <c r="BF77">
        <v>19</v>
      </c>
      <c r="BG77">
        <v>0</v>
      </c>
      <c r="BH77">
        <v>0</v>
      </c>
      <c r="BI77">
        <v>22969</v>
      </c>
      <c r="BJ77">
        <v>6258</v>
      </c>
      <c r="BK77">
        <v>632</v>
      </c>
      <c r="BL77">
        <v>2012</v>
      </c>
      <c r="BM77">
        <v>4475.75</v>
      </c>
      <c r="BN77">
        <v>1587</v>
      </c>
    </row>
    <row r="78" spans="1:66" x14ac:dyDescent="0.2">
      <c r="A78" t="s">
        <v>83</v>
      </c>
      <c r="B78">
        <v>23182</v>
      </c>
      <c r="C78">
        <v>33720</v>
      </c>
      <c r="D78">
        <v>8102</v>
      </c>
      <c r="E78">
        <v>0</v>
      </c>
      <c r="F78">
        <v>0</v>
      </c>
      <c r="G78">
        <v>139</v>
      </c>
      <c r="H78">
        <v>36</v>
      </c>
      <c r="I78">
        <v>12532</v>
      </c>
      <c r="J78">
        <v>72</v>
      </c>
      <c r="K78">
        <v>458893</v>
      </c>
      <c r="L78">
        <v>19134</v>
      </c>
      <c r="M78">
        <v>1054573</v>
      </c>
      <c r="N78">
        <v>62</v>
      </c>
      <c r="O78">
        <v>282963</v>
      </c>
      <c r="P78">
        <v>391</v>
      </c>
      <c r="Q78">
        <v>3879</v>
      </c>
      <c r="R78">
        <v>154</v>
      </c>
      <c r="S78">
        <v>18049</v>
      </c>
      <c r="T78">
        <v>518</v>
      </c>
      <c r="U78">
        <v>29067</v>
      </c>
      <c r="V78">
        <v>4951</v>
      </c>
      <c r="W78">
        <v>587</v>
      </c>
      <c r="X78">
        <v>82</v>
      </c>
      <c r="Y78">
        <v>33998</v>
      </c>
      <c r="Z78">
        <v>26</v>
      </c>
      <c r="AA78">
        <v>0</v>
      </c>
      <c r="AB78">
        <v>0</v>
      </c>
      <c r="AC78">
        <v>0</v>
      </c>
      <c r="AD78">
        <v>0</v>
      </c>
      <c r="AE78">
        <v>4</v>
      </c>
      <c r="AF78">
        <v>1</v>
      </c>
      <c r="AG78">
        <v>102</v>
      </c>
      <c r="AH78">
        <v>39</v>
      </c>
      <c r="AI78">
        <v>695</v>
      </c>
      <c r="AJ78">
        <v>165</v>
      </c>
      <c r="AK78">
        <v>191</v>
      </c>
      <c r="AL78">
        <v>26</v>
      </c>
      <c r="AM78">
        <v>0</v>
      </c>
      <c r="AN78">
        <v>0</v>
      </c>
      <c r="AO78">
        <v>0</v>
      </c>
      <c r="AP78">
        <v>0</v>
      </c>
      <c r="AQ78">
        <v>13</v>
      </c>
      <c r="AR78">
        <v>3</v>
      </c>
      <c r="AS78">
        <v>0</v>
      </c>
      <c r="AT78">
        <v>0</v>
      </c>
      <c r="AU78">
        <v>11</v>
      </c>
      <c r="AV78">
        <v>4</v>
      </c>
      <c r="AW78">
        <v>2380</v>
      </c>
      <c r="AX78">
        <v>581</v>
      </c>
      <c r="AY78">
        <v>839</v>
      </c>
      <c r="AZ78">
        <v>174</v>
      </c>
      <c r="BA78">
        <v>669</v>
      </c>
      <c r="BB78">
        <v>56</v>
      </c>
      <c r="BC78">
        <v>10</v>
      </c>
      <c r="BD78">
        <v>1</v>
      </c>
      <c r="BE78">
        <v>130</v>
      </c>
      <c r="BF78">
        <v>7</v>
      </c>
      <c r="BG78">
        <v>0</v>
      </c>
      <c r="BH78">
        <v>0</v>
      </c>
      <c r="BI78">
        <v>4365</v>
      </c>
      <c r="BJ78">
        <v>669</v>
      </c>
      <c r="BK78">
        <v>10</v>
      </c>
      <c r="BL78">
        <v>1009</v>
      </c>
      <c r="BM78">
        <v>723.5</v>
      </c>
      <c r="BN78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3.75" style="2" customWidth="1"/>
    <col min="2" max="2" width="10.75" style="2" customWidth="1"/>
    <col min="3" max="3" width="11.25" style="2" bestFit="1" customWidth="1"/>
    <col min="4" max="4" width="11.125" style="2" bestFit="1" customWidth="1"/>
    <col min="5" max="5" width="10.125" style="2" bestFit="1" customWidth="1"/>
    <col min="6" max="6" width="7.75" style="2" customWidth="1"/>
    <col min="7" max="7" width="11.25" style="2" bestFit="1" customWidth="1"/>
    <col min="8" max="8" width="10" style="2" bestFit="1" customWidth="1"/>
    <col min="9" max="9" width="12" style="2" bestFit="1" customWidth="1"/>
    <col min="10" max="10" width="9.875" style="2" bestFit="1" customWidth="1"/>
    <col min="11" max="11" width="13.25" style="2" bestFit="1" customWidth="1"/>
    <col min="12" max="12" width="11.25" style="2" bestFit="1" customWidth="1"/>
    <col min="13" max="13" width="12.875" style="2" bestFit="1" customWidth="1"/>
    <col min="14" max="14" width="7.75" style="2" customWidth="1"/>
    <col min="15" max="15" width="12.25" style="2" bestFit="1" customWidth="1"/>
    <col min="16" max="16" width="9.875" style="2" bestFit="1" customWidth="1"/>
    <col min="17" max="17" width="11.375" style="2" bestFit="1" customWidth="1"/>
    <col min="18" max="18" width="7.75" style="2" customWidth="1"/>
    <col min="19" max="19" width="12" style="2" bestFit="1" customWidth="1"/>
    <col min="20" max="20" width="7.75" style="2" customWidth="1"/>
    <col min="21" max="21" width="11.125" style="2" bestFit="1" customWidth="1"/>
    <col min="22" max="22" width="7.75" style="2" customWidth="1"/>
    <col min="23" max="23" width="9.875" style="2" bestFit="1" customWidth="1"/>
    <col min="24" max="24" width="7.75" style="2" customWidth="1"/>
    <col min="25" max="16384" width="9" style="2"/>
  </cols>
  <sheetData>
    <row r="1" spans="1:25" ht="23.25" x14ac:dyDescent="0.2">
      <c r="A1" s="1" t="s">
        <v>171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W1" s="1"/>
    </row>
    <row r="2" spans="1:25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173</v>
      </c>
      <c r="Y2" s="3"/>
    </row>
    <row r="3" spans="1:25" ht="21" x14ac:dyDescent="0.2">
      <c r="A3" s="18" t="s">
        <v>87</v>
      </c>
      <c r="B3" s="19" t="s">
        <v>88</v>
      </c>
      <c r="C3" s="17" t="s">
        <v>89</v>
      </c>
      <c r="D3" s="17"/>
      <c r="E3" s="17" t="s">
        <v>90</v>
      </c>
      <c r="F3" s="17"/>
      <c r="G3" s="17" t="s">
        <v>91</v>
      </c>
      <c r="H3" s="17"/>
      <c r="I3" s="17" t="s">
        <v>92</v>
      </c>
      <c r="J3" s="17"/>
      <c r="K3" s="17" t="s">
        <v>116</v>
      </c>
      <c r="L3" s="17"/>
      <c r="M3" s="17" t="s">
        <v>101</v>
      </c>
      <c r="N3" s="17"/>
      <c r="O3" s="17" t="s">
        <v>102</v>
      </c>
      <c r="P3" s="17"/>
      <c r="Q3" s="17" t="s">
        <v>104</v>
      </c>
      <c r="R3" s="17"/>
      <c r="S3" s="17" t="s">
        <v>103</v>
      </c>
      <c r="T3" s="17"/>
      <c r="U3" s="17" t="s">
        <v>93</v>
      </c>
      <c r="V3" s="17"/>
      <c r="W3" s="17" t="s">
        <v>94</v>
      </c>
      <c r="X3" s="17"/>
    </row>
    <row r="4" spans="1:25" s="4" customFormat="1" ht="43.5" customHeight="1" x14ac:dyDescent="0.2">
      <c r="A4" s="18"/>
      <c r="B4" s="19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5" s="14" customFormat="1" ht="18.75" x14ac:dyDescent="0.2">
      <c r="A5" s="12" t="s">
        <v>0</v>
      </c>
      <c r="B5" s="13">
        <f>SUM(B6,B16,B26,B35,B48,B57,B67,B76,B86)</f>
        <v>3502187</v>
      </c>
      <c r="C5" s="13">
        <f t="shared" ref="C5:X5" si="0">SUM(C6,C16,C26,C35,C48,C57,C67,C76,C86)</f>
        <v>9356393</v>
      </c>
      <c r="D5" s="13">
        <f t="shared" si="0"/>
        <v>1396527</v>
      </c>
      <c r="E5" s="13">
        <f t="shared" si="0"/>
        <v>795379</v>
      </c>
      <c r="F5" s="13">
        <f t="shared" si="0"/>
        <v>23478</v>
      </c>
      <c r="G5" s="13">
        <f t="shared" si="0"/>
        <v>1741569</v>
      </c>
      <c r="H5" s="13">
        <f t="shared" si="0"/>
        <v>305638</v>
      </c>
      <c r="I5" s="13">
        <f t="shared" si="0"/>
        <v>10845679</v>
      </c>
      <c r="J5" s="13">
        <f t="shared" si="0"/>
        <v>148101</v>
      </c>
      <c r="K5" s="13">
        <f t="shared" ref="K5:L5" si="1">SUM(K6,K16,K26,K35,K48,K57,K67,K76,K86)</f>
        <v>115888564</v>
      </c>
      <c r="L5" s="13">
        <f t="shared" si="1"/>
        <v>2748645</v>
      </c>
      <c r="M5" s="13">
        <f t="shared" ref="M5:N5" si="2">SUM(M6,M16,M26,M35,M48,M57,M67,M76,M86)</f>
        <v>307036843</v>
      </c>
      <c r="N5" s="13">
        <f t="shared" si="2"/>
        <v>35687</v>
      </c>
      <c r="O5" s="13">
        <f t="shared" si="0"/>
        <v>65173906</v>
      </c>
      <c r="P5" s="13">
        <f t="shared" si="0"/>
        <v>148367</v>
      </c>
      <c r="Q5" s="13">
        <f t="shared" si="0"/>
        <v>8575029</v>
      </c>
      <c r="R5" s="13">
        <f t="shared" si="0"/>
        <v>30841</v>
      </c>
      <c r="S5" s="13">
        <f t="shared" ref="S5:T5" si="3">SUM(S6,S16,S26,S35,S48,S57,S67,S76,S86)</f>
        <v>17436115</v>
      </c>
      <c r="T5" s="13">
        <f t="shared" si="3"/>
        <v>82652</v>
      </c>
      <c r="U5" s="13">
        <f t="shared" si="0"/>
        <v>1525089</v>
      </c>
      <c r="V5" s="13">
        <f t="shared" si="0"/>
        <v>91642</v>
      </c>
      <c r="W5" s="13">
        <f t="shared" si="0"/>
        <v>132187</v>
      </c>
      <c r="X5" s="13">
        <f t="shared" si="0"/>
        <v>8594</v>
      </c>
    </row>
    <row r="6" spans="1:25" ht="18.75" x14ac:dyDescent="0.2">
      <c r="A6" s="9" t="s">
        <v>1</v>
      </c>
      <c r="B6" s="8">
        <f>SUM(B7:B15)</f>
        <v>117171</v>
      </c>
      <c r="C6" s="8">
        <f t="shared" ref="C6:X6" si="4">SUM(C7:C15)</f>
        <v>199412</v>
      </c>
      <c r="D6" s="8">
        <f t="shared" si="4"/>
        <v>14287</v>
      </c>
      <c r="E6" s="8">
        <f t="shared" si="4"/>
        <v>254324</v>
      </c>
      <c r="F6" s="8">
        <f t="shared" si="4"/>
        <v>7027</v>
      </c>
      <c r="G6" s="8">
        <f t="shared" si="4"/>
        <v>36265</v>
      </c>
      <c r="H6" s="8">
        <f t="shared" si="4"/>
        <v>2764</v>
      </c>
      <c r="I6" s="8">
        <f t="shared" si="4"/>
        <v>907133</v>
      </c>
      <c r="J6" s="8">
        <f t="shared" si="4"/>
        <v>2715</v>
      </c>
      <c r="K6" s="8">
        <f t="shared" ref="K6:L6" si="5">SUM(K7:K15)</f>
        <v>4649720</v>
      </c>
      <c r="L6" s="8">
        <f t="shared" si="5"/>
        <v>92365</v>
      </c>
      <c r="M6" s="8">
        <f t="shared" ref="M6:N6" si="6">SUM(M7:M15)</f>
        <v>87398736</v>
      </c>
      <c r="N6" s="8">
        <f t="shared" si="6"/>
        <v>1330</v>
      </c>
      <c r="O6" s="8">
        <f t="shared" si="4"/>
        <v>7103285</v>
      </c>
      <c r="P6" s="8">
        <f t="shared" si="4"/>
        <v>10037</v>
      </c>
      <c r="Q6" s="8">
        <f t="shared" si="4"/>
        <v>1332683</v>
      </c>
      <c r="R6" s="8">
        <f t="shared" si="4"/>
        <v>1342</v>
      </c>
      <c r="S6" s="8">
        <f t="shared" ref="S6:T6" si="7">SUM(S7:S15)</f>
        <v>4436208</v>
      </c>
      <c r="T6" s="8">
        <f t="shared" si="7"/>
        <v>7435</v>
      </c>
      <c r="U6" s="8">
        <f t="shared" si="4"/>
        <v>200821</v>
      </c>
      <c r="V6" s="8">
        <f t="shared" si="4"/>
        <v>6631</v>
      </c>
      <c r="W6" s="8">
        <f t="shared" si="4"/>
        <v>14746</v>
      </c>
      <c r="X6" s="8">
        <f t="shared" si="4"/>
        <v>505</v>
      </c>
    </row>
    <row r="7" spans="1:25" ht="18.75" x14ac:dyDescent="0.2">
      <c r="A7" s="5" t="s">
        <v>10</v>
      </c>
      <c r="B7" s="6">
        <f>VLOOKUP($A$7:$A$91,data!$A$2:$R$78,2,FALSE)</f>
        <v>4696</v>
      </c>
      <c r="C7" s="6">
        <f>VLOOKUP($A$7:$A$91,data!$A$2:$R$78,3,FALSE)</f>
        <v>5095</v>
      </c>
      <c r="D7" s="6">
        <f>VLOOKUP($A$7:$A$91,data!$A$2:$R$78,4,FALSE)</f>
        <v>612</v>
      </c>
      <c r="E7" s="6">
        <f>VLOOKUP($A$7:$A$91,data!$A$2:$R$78,5,FALSE)</f>
        <v>116</v>
      </c>
      <c r="F7" s="6">
        <f>VLOOKUP($A$7:$A$91,data!$A$2:$R$78,6,FALSE)</f>
        <v>5</v>
      </c>
      <c r="G7" s="6">
        <f>VLOOKUP($A$7:$A$91,data!$A$2:$R$78,7,FALSE)</f>
        <v>250</v>
      </c>
      <c r="H7" s="6">
        <f>VLOOKUP($A$7:$A$91,data!$A$2:$R$78,8,FALSE)</f>
        <v>47</v>
      </c>
      <c r="I7" s="6">
        <f>VLOOKUP($A$7:$A$91,data!$A$2:$R$78,9,FALSE)</f>
        <v>61</v>
      </c>
      <c r="J7" s="6">
        <f>VLOOKUP($A$7:$A$91,data!$A$2:$R$78,10,FALSE)</f>
        <v>8</v>
      </c>
      <c r="K7" s="6">
        <f>VLOOKUP($A$7:$A$91,data!$A$2:$R$78,11,FALSE)</f>
        <v>108594</v>
      </c>
      <c r="L7" s="6">
        <f>VLOOKUP($A$7:$A$91,data!$A$2:$R$78,12,FALSE)</f>
        <v>3765</v>
      </c>
      <c r="M7" s="6">
        <f>VLOOKUP($A$7:$A$91,data!$A$2:$R$78,13,FALSE)</f>
        <v>34497</v>
      </c>
      <c r="N7" s="6">
        <f>VLOOKUP($A$7:$A$91,data!$A$2:$R$78,14,FALSE)</f>
        <v>196</v>
      </c>
      <c r="O7" s="6">
        <f>VLOOKUP($A$7:$A$91,data!$A$2:$R$78,15,FALSE)</f>
        <v>9210</v>
      </c>
      <c r="P7" s="6">
        <f>VLOOKUP($A$7:$A$91,data!$A$2:$R$78,16,FALSE)</f>
        <v>193</v>
      </c>
      <c r="Q7" s="6">
        <f>VLOOKUP($A$7:$A$91,data!$A$2:$R$78,17,FALSE)</f>
        <v>13817</v>
      </c>
      <c r="R7" s="6">
        <f>VLOOKUP($A$7:$A$91,data!$A$2:$R$78,18,FALSE)</f>
        <v>119</v>
      </c>
      <c r="S7" s="6">
        <f>VLOOKUP($A$7:$A$91,data!$A$2:$X$78,19,FALSE)</f>
        <v>26906</v>
      </c>
      <c r="T7" s="6">
        <f>VLOOKUP($A$7:$A$91,data!$A$2:$X$78,20,FALSE)</f>
        <v>121</v>
      </c>
      <c r="U7" s="6">
        <f>VLOOKUP($A$7:$A$91,data!$A$2:$X$78,21,FALSE)</f>
        <v>10318</v>
      </c>
      <c r="V7" s="6">
        <f>VLOOKUP($A$7:$A$91,data!$A$2:$X$78,22,FALSE)</f>
        <v>477</v>
      </c>
      <c r="W7" s="6">
        <f>VLOOKUP($A$7:$A$91,data!$A$2:$X$78,23,FALSE)</f>
        <v>1292</v>
      </c>
      <c r="X7" s="6">
        <f>VLOOKUP($A$7:$A$91,data!$A$2:$X$78,24,FALSE)</f>
        <v>82</v>
      </c>
    </row>
    <row r="8" spans="1:25" ht="18.75" x14ac:dyDescent="0.2">
      <c r="A8" s="5" t="s">
        <v>11</v>
      </c>
      <c r="B8" s="6">
        <f>VLOOKUP($A$7:$A$91,data!$A$2:$R$78,2,FALSE)</f>
        <v>4059</v>
      </c>
      <c r="C8" s="6">
        <f>VLOOKUP($A$7:$A$91,data!$A$2:$R$78,3,FALSE)</f>
        <v>2265</v>
      </c>
      <c r="D8" s="6">
        <f>VLOOKUP($A$7:$A$91,data!$A$2:$R$78,4,FALSE)</f>
        <v>323</v>
      </c>
      <c r="E8" s="6">
        <f>VLOOKUP($A$7:$A$91,data!$A$2:$R$78,5,FALSE)</f>
        <v>0</v>
      </c>
      <c r="F8" s="6">
        <f>VLOOKUP($A$7:$A$91,data!$A$2:$R$78,6,FALSE)</f>
        <v>0</v>
      </c>
      <c r="G8" s="6">
        <f>VLOOKUP($A$7:$A$91,data!$A$2:$R$78,7,FALSE)</f>
        <v>198</v>
      </c>
      <c r="H8" s="6">
        <f>VLOOKUP($A$7:$A$91,data!$A$2:$R$78,8,FALSE)</f>
        <v>39</v>
      </c>
      <c r="I8" s="6">
        <f>VLOOKUP($A$7:$A$91,data!$A$2:$R$78,9,FALSE)</f>
        <v>0</v>
      </c>
      <c r="J8" s="6">
        <f>VLOOKUP($A$7:$A$91,data!$A$2:$R$78,10,FALSE)</f>
        <v>0</v>
      </c>
      <c r="K8" s="6">
        <f>VLOOKUP($A$7:$A$91,data!$A$2:$R$78,11,FALSE)</f>
        <v>102524</v>
      </c>
      <c r="L8" s="6">
        <f>VLOOKUP($A$7:$A$91,data!$A$2:$R$78,12,FALSE)</f>
        <v>3508</v>
      </c>
      <c r="M8" s="6">
        <f>VLOOKUP($A$7:$A$91,data!$A$2:$R$78,13,FALSE)</f>
        <v>18409</v>
      </c>
      <c r="N8" s="6">
        <f>VLOOKUP($A$7:$A$91,data!$A$2:$R$78,14,FALSE)</f>
        <v>38</v>
      </c>
      <c r="O8" s="6">
        <f>VLOOKUP($A$7:$A$91,data!$A$2:$R$78,15,FALSE)</f>
        <v>8349</v>
      </c>
      <c r="P8" s="6">
        <f>VLOOKUP($A$7:$A$91,data!$A$2:$R$78,16,FALSE)</f>
        <v>286</v>
      </c>
      <c r="Q8" s="6">
        <f>VLOOKUP($A$7:$A$91,data!$A$2:$R$78,17,FALSE)</f>
        <v>4312</v>
      </c>
      <c r="R8" s="6">
        <f>VLOOKUP($A$7:$A$91,data!$A$2:$R$78,18,FALSE)</f>
        <v>77</v>
      </c>
      <c r="S8" s="6">
        <f>VLOOKUP($A$7:$A$91,data!$A$2:$X$78,19,FALSE)</f>
        <v>137479</v>
      </c>
      <c r="T8" s="6">
        <f>VLOOKUP($A$7:$A$91,data!$A$2:$X$78,20,FALSE)</f>
        <v>146</v>
      </c>
      <c r="U8" s="6">
        <f>VLOOKUP($A$7:$A$91,data!$A$2:$X$78,21,FALSE)</f>
        <v>4159</v>
      </c>
      <c r="V8" s="6">
        <f>VLOOKUP($A$7:$A$91,data!$A$2:$X$78,22,FALSE)</f>
        <v>266</v>
      </c>
      <c r="W8" s="6">
        <f>VLOOKUP($A$7:$A$91,data!$A$2:$X$78,23,FALSE)</f>
        <v>320</v>
      </c>
      <c r="X8" s="6">
        <f>VLOOKUP($A$7:$A$91,data!$A$2:$X$78,24,FALSE)</f>
        <v>23</v>
      </c>
    </row>
    <row r="9" spans="1:25" ht="18.75" x14ac:dyDescent="0.2">
      <c r="A9" s="5" t="s">
        <v>12</v>
      </c>
      <c r="B9" s="6">
        <f>VLOOKUP($A$7:$A$91,data!$A$2:$R$78,2,FALSE)</f>
        <v>6196</v>
      </c>
      <c r="C9" s="6">
        <f>VLOOKUP($A$7:$A$91,data!$A$2:$R$78,3,FALSE)</f>
        <v>4905</v>
      </c>
      <c r="D9" s="6">
        <f>VLOOKUP($A$7:$A$91,data!$A$2:$R$78,4,FALSE)</f>
        <v>281</v>
      </c>
      <c r="E9" s="6">
        <f>VLOOKUP($A$7:$A$91,data!$A$2:$R$78,5,FALSE)</f>
        <v>39</v>
      </c>
      <c r="F9" s="6">
        <f>VLOOKUP($A$7:$A$91,data!$A$2:$R$78,6,FALSE)</f>
        <v>2</v>
      </c>
      <c r="G9" s="6">
        <f>VLOOKUP($A$7:$A$91,data!$A$2:$R$78,7,FALSE)</f>
        <v>955</v>
      </c>
      <c r="H9" s="6">
        <f>VLOOKUP($A$7:$A$91,data!$A$2:$R$78,8,FALSE)</f>
        <v>79</v>
      </c>
      <c r="I9" s="6">
        <f>VLOOKUP($A$7:$A$91,data!$A$2:$R$78,9,FALSE)</f>
        <v>2</v>
      </c>
      <c r="J9" s="6">
        <f>VLOOKUP($A$7:$A$91,data!$A$2:$R$78,10,FALSE)</f>
        <v>1</v>
      </c>
      <c r="K9" s="6">
        <f>VLOOKUP($A$7:$A$91,data!$A$2:$R$78,11,FALSE)</f>
        <v>276189</v>
      </c>
      <c r="L9" s="6">
        <f>VLOOKUP($A$7:$A$91,data!$A$2:$R$78,12,FALSE)</f>
        <v>4995</v>
      </c>
      <c r="M9" s="6">
        <f>VLOOKUP($A$7:$A$91,data!$A$2:$R$78,13,FALSE)</f>
        <v>184983</v>
      </c>
      <c r="N9" s="6">
        <f>VLOOKUP($A$7:$A$91,data!$A$2:$R$78,14,FALSE)</f>
        <v>77</v>
      </c>
      <c r="O9" s="6">
        <f>VLOOKUP($A$7:$A$91,data!$A$2:$R$78,15,FALSE)</f>
        <v>112622</v>
      </c>
      <c r="P9" s="6">
        <f>VLOOKUP($A$7:$A$91,data!$A$2:$R$78,16,FALSE)</f>
        <v>1726</v>
      </c>
      <c r="Q9" s="6">
        <f>VLOOKUP($A$7:$A$91,data!$A$2:$R$78,17,FALSE)</f>
        <v>58711</v>
      </c>
      <c r="R9" s="6">
        <f>VLOOKUP($A$7:$A$91,data!$A$2:$R$78,18,FALSE)</f>
        <v>121</v>
      </c>
      <c r="S9" s="6">
        <f>VLOOKUP($A$7:$A$91,data!$A$2:$X$78,19,FALSE)</f>
        <v>340029</v>
      </c>
      <c r="T9" s="6">
        <f>VLOOKUP($A$7:$A$91,data!$A$2:$X$78,20,FALSE)</f>
        <v>535</v>
      </c>
      <c r="U9" s="6">
        <f>VLOOKUP($A$7:$A$91,data!$A$2:$X$78,21,FALSE)</f>
        <v>3276</v>
      </c>
      <c r="V9" s="6">
        <f>VLOOKUP($A$7:$A$91,data!$A$2:$X$78,22,FALSE)</f>
        <v>122</v>
      </c>
      <c r="W9" s="6">
        <f>VLOOKUP($A$7:$A$91,data!$A$2:$X$78,23,FALSE)</f>
        <v>440</v>
      </c>
      <c r="X9" s="6">
        <f>VLOOKUP($A$7:$A$91,data!$A$2:$X$78,24,FALSE)</f>
        <v>18</v>
      </c>
    </row>
    <row r="10" spans="1:25" ht="18.75" x14ac:dyDescent="0.2">
      <c r="A10" s="5" t="s">
        <v>13</v>
      </c>
      <c r="B10" s="6">
        <f>VLOOKUP($A$7:$A$91,data!$A$2:$R$78,2,FALSE)</f>
        <v>14842</v>
      </c>
      <c r="C10" s="6">
        <f>VLOOKUP($A$7:$A$91,data!$A$2:$R$78,3,FALSE)</f>
        <v>10712</v>
      </c>
      <c r="D10" s="6">
        <f>VLOOKUP($A$7:$A$91,data!$A$2:$R$78,4,FALSE)</f>
        <v>1093</v>
      </c>
      <c r="E10" s="6">
        <f>VLOOKUP($A$7:$A$91,data!$A$2:$R$78,5,FALSE)</f>
        <v>4</v>
      </c>
      <c r="F10" s="6">
        <f>VLOOKUP($A$7:$A$91,data!$A$2:$R$78,6,FALSE)</f>
        <v>3</v>
      </c>
      <c r="G10" s="6">
        <f>VLOOKUP($A$7:$A$91,data!$A$2:$R$78,7,FALSE)</f>
        <v>1702</v>
      </c>
      <c r="H10" s="6">
        <f>VLOOKUP($A$7:$A$91,data!$A$2:$R$78,8,FALSE)</f>
        <v>215</v>
      </c>
      <c r="I10" s="6">
        <f>VLOOKUP($A$7:$A$91,data!$A$2:$R$78,9,FALSE)</f>
        <v>26319</v>
      </c>
      <c r="J10" s="6">
        <f>VLOOKUP($A$7:$A$91,data!$A$2:$R$78,10,FALSE)</f>
        <v>32</v>
      </c>
      <c r="K10" s="6">
        <f>VLOOKUP($A$7:$A$91,data!$A$2:$R$78,11,FALSE)</f>
        <v>576011</v>
      </c>
      <c r="L10" s="6">
        <f>VLOOKUP($A$7:$A$91,data!$A$2:$R$78,12,FALSE)</f>
        <v>12410</v>
      </c>
      <c r="M10" s="6">
        <f>VLOOKUP($A$7:$A$91,data!$A$2:$R$78,13,FALSE)</f>
        <v>2731565</v>
      </c>
      <c r="N10" s="6">
        <f>VLOOKUP($A$7:$A$91,data!$A$2:$R$78,14,FALSE)</f>
        <v>128</v>
      </c>
      <c r="O10" s="6">
        <f>VLOOKUP($A$7:$A$91,data!$A$2:$R$78,15,FALSE)</f>
        <v>3043837</v>
      </c>
      <c r="P10" s="6">
        <f>VLOOKUP($A$7:$A$91,data!$A$2:$R$78,16,FALSE)</f>
        <v>2100</v>
      </c>
      <c r="Q10" s="6">
        <f>VLOOKUP($A$7:$A$91,data!$A$2:$R$78,17,FALSE)</f>
        <v>96785</v>
      </c>
      <c r="R10" s="6">
        <f>VLOOKUP($A$7:$A$91,data!$A$2:$R$78,18,FALSE)</f>
        <v>211</v>
      </c>
      <c r="S10" s="6">
        <f>VLOOKUP($A$7:$A$91,data!$A$2:$X$78,19,FALSE)</f>
        <v>458563</v>
      </c>
      <c r="T10" s="6">
        <f>VLOOKUP($A$7:$A$91,data!$A$2:$X$78,20,FALSE)</f>
        <v>1285</v>
      </c>
      <c r="U10" s="6">
        <f>VLOOKUP($A$7:$A$91,data!$A$2:$X$78,21,FALSE)</f>
        <v>8209</v>
      </c>
      <c r="V10" s="6">
        <f>VLOOKUP($A$7:$A$91,data!$A$2:$X$78,22,FALSE)</f>
        <v>391</v>
      </c>
      <c r="W10" s="6">
        <f>VLOOKUP($A$7:$A$91,data!$A$2:$X$78,23,FALSE)</f>
        <v>411</v>
      </c>
      <c r="X10" s="6">
        <f>VLOOKUP($A$7:$A$91,data!$A$2:$X$78,24,FALSE)</f>
        <v>22</v>
      </c>
    </row>
    <row r="11" spans="1:25" ht="18.75" x14ac:dyDescent="0.2">
      <c r="A11" s="5" t="s">
        <v>14</v>
      </c>
      <c r="B11" s="6">
        <f>VLOOKUP($A$7:$A$91,data!$A$2:$R$78,2,FALSE)</f>
        <v>16415</v>
      </c>
      <c r="C11" s="6">
        <f>VLOOKUP($A$7:$A$91,data!$A$2:$R$78,3,FALSE)</f>
        <v>13047</v>
      </c>
      <c r="D11" s="6">
        <f>VLOOKUP($A$7:$A$91,data!$A$2:$R$78,4,FALSE)</f>
        <v>1477</v>
      </c>
      <c r="E11" s="6">
        <f>VLOOKUP($A$7:$A$91,data!$A$2:$R$78,5,FALSE)</f>
        <v>0</v>
      </c>
      <c r="F11" s="6">
        <f>VLOOKUP($A$7:$A$91,data!$A$2:$R$78,6,FALSE)</f>
        <v>0</v>
      </c>
      <c r="G11" s="6">
        <f>VLOOKUP($A$7:$A$91,data!$A$2:$R$78,7,FALSE)</f>
        <v>946</v>
      </c>
      <c r="H11" s="6">
        <f>VLOOKUP($A$7:$A$91,data!$A$2:$R$78,8,FALSE)</f>
        <v>75</v>
      </c>
      <c r="I11" s="6">
        <f>VLOOKUP($A$7:$A$91,data!$A$2:$R$78,9,FALSE)</f>
        <v>59419</v>
      </c>
      <c r="J11" s="6">
        <f>VLOOKUP($A$7:$A$91,data!$A$2:$R$78,10,FALSE)</f>
        <v>717</v>
      </c>
      <c r="K11" s="6">
        <f>VLOOKUP($A$7:$A$91,data!$A$2:$R$78,11,FALSE)</f>
        <v>814528</v>
      </c>
      <c r="L11" s="6">
        <f>VLOOKUP($A$7:$A$91,data!$A$2:$R$78,12,FALSE)</f>
        <v>13912</v>
      </c>
      <c r="M11" s="6">
        <f>VLOOKUP($A$7:$A$91,data!$A$2:$R$78,13,FALSE)</f>
        <v>801379</v>
      </c>
      <c r="N11" s="6">
        <f>VLOOKUP($A$7:$A$91,data!$A$2:$R$78,14,FALSE)</f>
        <v>28</v>
      </c>
      <c r="O11" s="6">
        <f>VLOOKUP($A$7:$A$91,data!$A$2:$R$78,15,FALSE)</f>
        <v>905252</v>
      </c>
      <c r="P11" s="6">
        <f>VLOOKUP($A$7:$A$91,data!$A$2:$R$78,16,FALSE)</f>
        <v>695</v>
      </c>
      <c r="Q11" s="6">
        <f>VLOOKUP($A$7:$A$91,data!$A$2:$R$78,17,FALSE)</f>
        <v>3988</v>
      </c>
      <c r="R11" s="6">
        <f>VLOOKUP($A$7:$A$91,data!$A$2:$R$78,18,FALSE)</f>
        <v>37</v>
      </c>
      <c r="S11" s="6">
        <f>VLOOKUP($A$7:$A$91,data!$A$2:$X$78,19,FALSE)</f>
        <v>1464468</v>
      </c>
      <c r="T11" s="6">
        <f>VLOOKUP($A$7:$A$91,data!$A$2:$X$78,20,FALSE)</f>
        <v>1840</v>
      </c>
      <c r="U11" s="6">
        <f>VLOOKUP($A$7:$A$91,data!$A$2:$X$78,21,FALSE)</f>
        <v>10656</v>
      </c>
      <c r="V11" s="6">
        <f>VLOOKUP($A$7:$A$91,data!$A$2:$X$78,22,FALSE)</f>
        <v>384</v>
      </c>
      <c r="W11" s="6">
        <f>VLOOKUP($A$7:$A$91,data!$A$2:$X$78,23,FALSE)</f>
        <v>517</v>
      </c>
      <c r="X11" s="6">
        <f>VLOOKUP($A$7:$A$91,data!$A$2:$X$78,24,FALSE)</f>
        <v>19</v>
      </c>
    </row>
    <row r="12" spans="1:25" ht="18.75" x14ac:dyDescent="0.2">
      <c r="A12" s="5" t="s">
        <v>15</v>
      </c>
      <c r="B12" s="6">
        <f>VLOOKUP($A$7:$A$91,data!$A$2:$R$78,2,FALSE)</f>
        <v>27827</v>
      </c>
      <c r="C12" s="6">
        <f>VLOOKUP($A$7:$A$91,data!$A$2:$R$78,3,FALSE)</f>
        <v>72674</v>
      </c>
      <c r="D12" s="6">
        <f>VLOOKUP($A$7:$A$91,data!$A$2:$R$78,4,FALSE)</f>
        <v>4431</v>
      </c>
      <c r="E12" s="6">
        <f>VLOOKUP($A$7:$A$91,data!$A$2:$R$78,5,FALSE)</f>
        <v>84028</v>
      </c>
      <c r="F12" s="6">
        <f>VLOOKUP($A$7:$A$91,data!$A$2:$R$78,6,FALSE)</f>
        <v>2329</v>
      </c>
      <c r="G12" s="6">
        <f>VLOOKUP($A$7:$A$91,data!$A$2:$R$78,7,FALSE)</f>
        <v>3902</v>
      </c>
      <c r="H12" s="6">
        <f>VLOOKUP($A$7:$A$91,data!$A$2:$R$78,8,FALSE)</f>
        <v>283</v>
      </c>
      <c r="I12" s="6">
        <f>VLOOKUP($A$7:$A$91,data!$A$2:$R$78,9,FALSE)</f>
        <v>542772</v>
      </c>
      <c r="J12" s="6">
        <f>VLOOKUP($A$7:$A$91,data!$A$2:$R$78,10,FALSE)</f>
        <v>1043</v>
      </c>
      <c r="K12" s="6">
        <f>VLOOKUP($A$7:$A$91,data!$A$2:$R$78,11,FALSE)</f>
        <v>947430</v>
      </c>
      <c r="L12" s="6">
        <f>VLOOKUP($A$7:$A$91,data!$A$2:$R$78,12,FALSE)</f>
        <v>21346</v>
      </c>
      <c r="M12" s="6">
        <f>VLOOKUP($A$7:$A$91,data!$A$2:$R$78,13,FALSE)</f>
        <v>57489703</v>
      </c>
      <c r="N12" s="6">
        <f>VLOOKUP($A$7:$A$91,data!$A$2:$R$78,14,FALSE)</f>
        <v>399</v>
      </c>
      <c r="O12" s="6">
        <f>VLOOKUP($A$7:$A$91,data!$A$2:$R$78,15,FALSE)</f>
        <v>718905</v>
      </c>
      <c r="P12" s="6">
        <f>VLOOKUP($A$7:$A$91,data!$A$2:$R$78,16,FALSE)</f>
        <v>1243</v>
      </c>
      <c r="Q12" s="6">
        <f>VLOOKUP($A$7:$A$91,data!$A$2:$R$78,17,FALSE)</f>
        <v>417716</v>
      </c>
      <c r="R12" s="6">
        <f>VLOOKUP($A$7:$A$91,data!$A$2:$R$78,18,FALSE)</f>
        <v>239</v>
      </c>
      <c r="S12" s="6">
        <f>VLOOKUP($A$7:$A$91,data!$A$2:$X$78,19,FALSE)</f>
        <v>605336</v>
      </c>
      <c r="T12" s="6">
        <f>VLOOKUP($A$7:$A$91,data!$A$2:$X$78,20,FALSE)</f>
        <v>1004</v>
      </c>
      <c r="U12" s="6">
        <f>VLOOKUP($A$7:$A$91,data!$A$2:$X$78,21,FALSE)</f>
        <v>73945</v>
      </c>
      <c r="V12" s="6">
        <f>VLOOKUP($A$7:$A$91,data!$A$2:$X$78,22,FALSE)</f>
        <v>2377</v>
      </c>
      <c r="W12" s="6">
        <f>VLOOKUP($A$7:$A$91,data!$A$2:$X$78,23,FALSE)</f>
        <v>4707</v>
      </c>
      <c r="X12" s="6">
        <f>VLOOKUP($A$7:$A$91,data!$A$2:$X$78,24,FALSE)</f>
        <v>123</v>
      </c>
    </row>
    <row r="13" spans="1:25" ht="18.75" x14ac:dyDescent="0.2">
      <c r="A13" s="5" t="s">
        <v>16</v>
      </c>
      <c r="B13" s="6">
        <f>VLOOKUP($A$7:$A$91,data!$A$2:$R$78,2,FALSE)</f>
        <v>5150</v>
      </c>
      <c r="C13" s="6">
        <f>VLOOKUP($A$7:$A$91,data!$A$2:$R$78,3,FALSE)</f>
        <v>2964</v>
      </c>
      <c r="D13" s="6">
        <f>VLOOKUP($A$7:$A$91,data!$A$2:$R$78,4,FALSE)</f>
        <v>432</v>
      </c>
      <c r="E13" s="6">
        <f>VLOOKUP($A$7:$A$91,data!$A$2:$R$78,5,FALSE)</f>
        <v>130</v>
      </c>
      <c r="F13" s="6">
        <f>VLOOKUP($A$7:$A$91,data!$A$2:$R$78,6,FALSE)</f>
        <v>7</v>
      </c>
      <c r="G13" s="6">
        <f>VLOOKUP($A$7:$A$91,data!$A$2:$R$78,7,FALSE)</f>
        <v>299</v>
      </c>
      <c r="H13" s="6">
        <f>VLOOKUP($A$7:$A$91,data!$A$2:$R$78,8,FALSE)</f>
        <v>51</v>
      </c>
      <c r="I13" s="6">
        <f>VLOOKUP($A$7:$A$91,data!$A$2:$R$78,9,FALSE)</f>
        <v>11173</v>
      </c>
      <c r="J13" s="6">
        <f>VLOOKUP($A$7:$A$91,data!$A$2:$R$78,10,FALSE)</f>
        <v>168</v>
      </c>
      <c r="K13" s="6">
        <f>VLOOKUP($A$7:$A$91,data!$A$2:$R$78,11,FALSE)</f>
        <v>217471</v>
      </c>
      <c r="L13" s="6">
        <f>VLOOKUP($A$7:$A$91,data!$A$2:$R$78,12,FALSE)</f>
        <v>4132</v>
      </c>
      <c r="M13" s="6">
        <f>VLOOKUP($A$7:$A$91,data!$A$2:$R$78,13,FALSE)</f>
        <v>1923379</v>
      </c>
      <c r="N13" s="6">
        <f>VLOOKUP($A$7:$A$91,data!$A$2:$R$78,14,FALSE)</f>
        <v>65</v>
      </c>
      <c r="O13" s="6">
        <f>VLOOKUP($A$7:$A$91,data!$A$2:$R$78,15,FALSE)</f>
        <v>51881</v>
      </c>
      <c r="P13" s="6">
        <f>VLOOKUP($A$7:$A$91,data!$A$2:$R$78,16,FALSE)</f>
        <v>399</v>
      </c>
      <c r="Q13" s="6">
        <f>VLOOKUP($A$7:$A$91,data!$A$2:$R$78,17,FALSE)</f>
        <v>4596</v>
      </c>
      <c r="R13" s="6">
        <f>VLOOKUP($A$7:$A$91,data!$A$2:$R$78,18,FALSE)</f>
        <v>73</v>
      </c>
      <c r="S13" s="6">
        <f>VLOOKUP($A$7:$A$91,data!$A$2:$X$78,19,FALSE)</f>
        <v>127703</v>
      </c>
      <c r="T13" s="6">
        <f>VLOOKUP($A$7:$A$91,data!$A$2:$X$78,20,FALSE)</f>
        <v>387</v>
      </c>
      <c r="U13" s="6">
        <f>VLOOKUP($A$7:$A$91,data!$A$2:$X$78,21,FALSE)</f>
        <v>19181</v>
      </c>
      <c r="V13" s="6">
        <f>VLOOKUP($A$7:$A$91,data!$A$2:$X$78,22,FALSE)</f>
        <v>579</v>
      </c>
      <c r="W13" s="6">
        <f>VLOOKUP($A$7:$A$91,data!$A$2:$X$78,23,FALSE)</f>
        <v>376</v>
      </c>
      <c r="X13" s="6">
        <f>VLOOKUP($A$7:$A$91,data!$A$2:$X$78,24,FALSE)</f>
        <v>23</v>
      </c>
    </row>
    <row r="14" spans="1:25" ht="18.75" x14ac:dyDescent="0.2">
      <c r="A14" s="5" t="s">
        <v>17</v>
      </c>
      <c r="B14" s="6">
        <f>VLOOKUP($A$7:$A$91,data!$A$2:$R$78,2,FALSE)</f>
        <v>20308</v>
      </c>
      <c r="C14" s="6">
        <f>VLOOKUP($A$7:$A$91,data!$A$2:$R$78,3,FALSE)</f>
        <v>57291</v>
      </c>
      <c r="D14" s="6">
        <f>VLOOKUP($A$7:$A$91,data!$A$2:$R$78,4,FALSE)</f>
        <v>3521</v>
      </c>
      <c r="E14" s="6">
        <f>VLOOKUP($A$7:$A$91,data!$A$2:$R$78,5,FALSE)</f>
        <v>1121</v>
      </c>
      <c r="F14" s="6">
        <f>VLOOKUP($A$7:$A$91,data!$A$2:$R$78,6,FALSE)</f>
        <v>60</v>
      </c>
      <c r="G14" s="6">
        <f>VLOOKUP($A$7:$A$91,data!$A$2:$R$78,7,FALSE)</f>
        <v>17707</v>
      </c>
      <c r="H14" s="6">
        <f>VLOOKUP($A$7:$A$91,data!$A$2:$R$78,8,FALSE)</f>
        <v>1297</v>
      </c>
      <c r="I14" s="6">
        <f>VLOOKUP($A$7:$A$91,data!$A$2:$R$78,9,FALSE)</f>
        <v>196862</v>
      </c>
      <c r="J14" s="6">
        <f>VLOOKUP($A$7:$A$91,data!$A$2:$R$78,10,FALSE)</f>
        <v>628</v>
      </c>
      <c r="K14" s="6">
        <f>VLOOKUP($A$7:$A$91,data!$A$2:$R$78,11,FALSE)</f>
        <v>1024438</v>
      </c>
      <c r="L14" s="6">
        <f>VLOOKUP($A$7:$A$91,data!$A$2:$R$78,12,FALSE)</f>
        <v>16335</v>
      </c>
      <c r="M14" s="6">
        <f>VLOOKUP($A$7:$A$91,data!$A$2:$R$78,13,FALSE)</f>
        <v>6179445</v>
      </c>
      <c r="N14" s="6">
        <f>VLOOKUP($A$7:$A$91,data!$A$2:$R$78,14,FALSE)</f>
        <v>150</v>
      </c>
      <c r="O14" s="6">
        <f>VLOOKUP($A$7:$A$91,data!$A$2:$R$78,15,FALSE)</f>
        <v>72906</v>
      </c>
      <c r="P14" s="6">
        <f>VLOOKUP($A$7:$A$91,data!$A$2:$R$78,16,FALSE)</f>
        <v>1999</v>
      </c>
      <c r="Q14" s="6">
        <f>VLOOKUP($A$7:$A$91,data!$A$2:$R$78,17,FALSE)</f>
        <v>66792</v>
      </c>
      <c r="R14" s="6">
        <f>VLOOKUP($A$7:$A$91,data!$A$2:$R$78,18,FALSE)</f>
        <v>297</v>
      </c>
      <c r="S14" s="6">
        <f>VLOOKUP($A$7:$A$91,data!$A$2:$X$78,19,FALSE)</f>
        <v>1057922</v>
      </c>
      <c r="T14" s="6">
        <f>VLOOKUP($A$7:$A$91,data!$A$2:$X$78,20,FALSE)</f>
        <v>1511</v>
      </c>
      <c r="U14" s="6">
        <f>VLOOKUP($A$7:$A$91,data!$A$2:$X$78,21,FALSE)</f>
        <v>42817</v>
      </c>
      <c r="V14" s="6">
        <f>VLOOKUP($A$7:$A$91,data!$A$2:$X$78,22,FALSE)</f>
        <v>1178</v>
      </c>
      <c r="W14" s="6">
        <f>VLOOKUP($A$7:$A$91,data!$A$2:$X$78,23,FALSE)</f>
        <v>4125</v>
      </c>
      <c r="X14" s="6">
        <f>VLOOKUP($A$7:$A$91,data!$A$2:$X$78,24,FALSE)</f>
        <v>136</v>
      </c>
    </row>
    <row r="15" spans="1:25" ht="18.75" x14ac:dyDescent="0.2">
      <c r="A15" s="5" t="s">
        <v>18</v>
      </c>
      <c r="B15" s="6">
        <f>VLOOKUP($A$7:$A$91,data!$A$2:$R$78,2,FALSE)</f>
        <v>17678</v>
      </c>
      <c r="C15" s="6">
        <f>VLOOKUP($A$7:$A$91,data!$A$2:$R$78,3,FALSE)</f>
        <v>30459</v>
      </c>
      <c r="D15" s="6">
        <f>VLOOKUP($A$7:$A$91,data!$A$2:$R$78,4,FALSE)</f>
        <v>2117</v>
      </c>
      <c r="E15" s="6">
        <f>VLOOKUP($A$7:$A$91,data!$A$2:$R$78,5,FALSE)</f>
        <v>168886</v>
      </c>
      <c r="F15" s="6">
        <f>VLOOKUP($A$7:$A$91,data!$A$2:$R$78,6,FALSE)</f>
        <v>4621</v>
      </c>
      <c r="G15" s="6">
        <f>VLOOKUP($A$7:$A$91,data!$A$2:$R$78,7,FALSE)</f>
        <v>10306</v>
      </c>
      <c r="H15" s="6">
        <f>VLOOKUP($A$7:$A$91,data!$A$2:$R$78,8,FALSE)</f>
        <v>678</v>
      </c>
      <c r="I15" s="6">
        <f>VLOOKUP($A$7:$A$91,data!$A$2:$R$78,9,FALSE)</f>
        <v>70525</v>
      </c>
      <c r="J15" s="6">
        <f>VLOOKUP($A$7:$A$91,data!$A$2:$R$78,10,FALSE)</f>
        <v>118</v>
      </c>
      <c r="K15" s="6">
        <f>VLOOKUP($A$7:$A$91,data!$A$2:$R$78,11,FALSE)</f>
        <v>582535</v>
      </c>
      <c r="L15" s="6">
        <f>VLOOKUP($A$7:$A$91,data!$A$2:$R$78,12,FALSE)</f>
        <v>11962</v>
      </c>
      <c r="M15" s="6">
        <f>VLOOKUP($A$7:$A$91,data!$A$2:$R$78,13,FALSE)</f>
        <v>18035376</v>
      </c>
      <c r="N15" s="6">
        <f>VLOOKUP($A$7:$A$91,data!$A$2:$R$78,14,FALSE)</f>
        <v>249</v>
      </c>
      <c r="O15" s="6">
        <f>VLOOKUP($A$7:$A$91,data!$A$2:$R$78,15,FALSE)</f>
        <v>2180323</v>
      </c>
      <c r="P15" s="6">
        <f>VLOOKUP($A$7:$A$91,data!$A$2:$R$78,16,FALSE)</f>
        <v>1396</v>
      </c>
      <c r="Q15" s="6">
        <f>VLOOKUP($A$7:$A$91,data!$A$2:$R$78,17,FALSE)</f>
        <v>665966</v>
      </c>
      <c r="R15" s="6">
        <f>VLOOKUP($A$7:$A$91,data!$A$2:$R$78,18,FALSE)</f>
        <v>168</v>
      </c>
      <c r="S15" s="6">
        <f>VLOOKUP($A$7:$A$91,data!$A$2:$X$78,19,FALSE)</f>
        <v>217802</v>
      </c>
      <c r="T15" s="6">
        <f>VLOOKUP($A$7:$A$91,data!$A$2:$X$78,20,FALSE)</f>
        <v>606</v>
      </c>
      <c r="U15" s="6">
        <f>VLOOKUP($A$7:$A$91,data!$A$2:$X$78,21,FALSE)</f>
        <v>28260</v>
      </c>
      <c r="V15" s="6">
        <f>VLOOKUP($A$7:$A$91,data!$A$2:$X$78,22,FALSE)</f>
        <v>857</v>
      </c>
      <c r="W15" s="6">
        <f>VLOOKUP($A$7:$A$91,data!$A$2:$X$78,23,FALSE)</f>
        <v>2558</v>
      </c>
      <c r="X15" s="6">
        <f>VLOOKUP($A$7:$A$91,data!$A$2:$X$78,24,FALSE)</f>
        <v>59</v>
      </c>
    </row>
    <row r="16" spans="1:25" ht="18.75" x14ac:dyDescent="0.2">
      <c r="A16" s="9" t="s">
        <v>2</v>
      </c>
      <c r="B16" s="8">
        <f t="shared" ref="B16:X16" si="8">SUM(B17:B25)</f>
        <v>118688</v>
      </c>
      <c r="C16" s="8">
        <f t="shared" si="8"/>
        <v>218562</v>
      </c>
      <c r="D16" s="8">
        <f t="shared" si="8"/>
        <v>19866</v>
      </c>
      <c r="E16" s="8">
        <f t="shared" si="8"/>
        <v>39156</v>
      </c>
      <c r="F16" s="8">
        <f t="shared" si="8"/>
        <v>969</v>
      </c>
      <c r="G16" s="8">
        <f t="shared" si="8"/>
        <v>54609</v>
      </c>
      <c r="H16" s="8">
        <f t="shared" si="8"/>
        <v>4715</v>
      </c>
      <c r="I16" s="8">
        <f t="shared" si="8"/>
        <v>1298974</v>
      </c>
      <c r="J16" s="8">
        <f t="shared" si="8"/>
        <v>1817</v>
      </c>
      <c r="K16" s="8">
        <f t="shared" ref="K16:L16" si="9">SUM(K17:K25)</f>
        <v>4341049</v>
      </c>
      <c r="L16" s="8">
        <f t="shared" si="9"/>
        <v>100670</v>
      </c>
      <c r="M16" s="8">
        <f t="shared" ref="M16:N16" si="10">SUM(M17:M25)</f>
        <v>66562003</v>
      </c>
      <c r="N16" s="8">
        <f t="shared" si="10"/>
        <v>3051</v>
      </c>
      <c r="O16" s="8">
        <f t="shared" si="8"/>
        <v>23913064</v>
      </c>
      <c r="P16" s="8">
        <f t="shared" si="8"/>
        <v>8127</v>
      </c>
      <c r="Q16" s="8">
        <f t="shared" si="8"/>
        <v>2521006</v>
      </c>
      <c r="R16" s="8">
        <f t="shared" si="8"/>
        <v>1902</v>
      </c>
      <c r="S16" s="8">
        <f t="shared" ref="S16:T16" si="11">SUM(S17:S25)</f>
        <v>603503</v>
      </c>
      <c r="T16" s="8">
        <f t="shared" si="11"/>
        <v>4047</v>
      </c>
      <c r="U16" s="8">
        <f t="shared" si="8"/>
        <v>39842</v>
      </c>
      <c r="V16" s="8">
        <f t="shared" si="8"/>
        <v>1767</v>
      </c>
      <c r="W16" s="8">
        <f t="shared" si="8"/>
        <v>5895</v>
      </c>
      <c r="X16" s="8">
        <f t="shared" si="8"/>
        <v>307</v>
      </c>
    </row>
    <row r="17" spans="1:24" ht="18.75" x14ac:dyDescent="0.2">
      <c r="A17" s="5" t="s">
        <v>19</v>
      </c>
      <c r="B17" s="6">
        <f>VLOOKUP($A$7:$A$91,data!$A$2:$R$78,2,FALSE)</f>
        <v>2169</v>
      </c>
      <c r="C17" s="6">
        <f>VLOOKUP($A$7:$A$91,data!$A$2:$R$78,3,FALSE)</f>
        <v>519</v>
      </c>
      <c r="D17" s="6">
        <f>VLOOKUP($A$7:$A$91,data!$A$2:$R$78,4,FALSE)</f>
        <v>56</v>
      </c>
      <c r="E17" s="6">
        <f>VLOOKUP($A$7:$A$91,data!$A$2:$R$78,5,FALSE)</f>
        <v>0</v>
      </c>
      <c r="F17" s="6">
        <f>VLOOKUP($A$7:$A$91,data!$A$2:$R$78,6,FALSE)</f>
        <v>0</v>
      </c>
      <c r="G17" s="6">
        <f>VLOOKUP($A$7:$A$91,data!$A$2:$R$78,7,FALSE)</f>
        <v>70</v>
      </c>
      <c r="H17" s="6">
        <f>VLOOKUP($A$7:$A$91,data!$A$2:$R$78,8,FALSE)</f>
        <v>11</v>
      </c>
      <c r="I17" s="6">
        <f>VLOOKUP($A$7:$A$91,data!$A$2:$R$78,9,FALSE)</f>
        <v>56</v>
      </c>
      <c r="J17" s="6">
        <f>VLOOKUP($A$7:$A$91,data!$A$2:$R$78,10,FALSE)</f>
        <v>1</v>
      </c>
      <c r="K17" s="6">
        <f>VLOOKUP($A$7:$A$91,data!$A$2:$R$78,11,FALSE)</f>
        <v>47444</v>
      </c>
      <c r="L17" s="6">
        <f>VLOOKUP($A$7:$A$91,data!$A$2:$R$78,12,FALSE)</f>
        <v>1886</v>
      </c>
      <c r="M17" s="6">
        <f>VLOOKUP($A$7:$A$91,data!$A$2:$R$78,13,FALSE)</f>
        <v>219</v>
      </c>
      <c r="N17" s="6">
        <f>VLOOKUP($A$7:$A$91,data!$A$2:$R$78,14,FALSE)</f>
        <v>10</v>
      </c>
      <c r="O17" s="6">
        <f>VLOOKUP($A$7:$A$91,data!$A$2:$R$78,15,FALSE)</f>
        <v>1770</v>
      </c>
      <c r="P17" s="6">
        <f>VLOOKUP($A$7:$A$91,data!$A$2:$R$78,16,FALSE)</f>
        <v>66</v>
      </c>
      <c r="Q17" s="6">
        <f>VLOOKUP($A$7:$A$91,data!$A$2:$R$78,17,FALSE)</f>
        <v>1244</v>
      </c>
      <c r="R17" s="6">
        <f>VLOOKUP($A$7:$A$91,data!$A$2:$R$78,18,FALSE)</f>
        <v>97</v>
      </c>
      <c r="S17" s="6">
        <f>VLOOKUP($A$7:$A$91,data!$A$2:$X$78,19,FALSE)</f>
        <v>6236</v>
      </c>
      <c r="T17" s="6">
        <f>VLOOKUP($A$7:$A$91,data!$A$2:$X$78,20,FALSE)</f>
        <v>196</v>
      </c>
      <c r="U17" s="6">
        <f>VLOOKUP($A$7:$A$91,data!$A$2:$X$78,21,FALSE)</f>
        <v>518</v>
      </c>
      <c r="V17" s="6">
        <f>VLOOKUP($A$7:$A$91,data!$A$2:$X$78,22,FALSE)</f>
        <v>29</v>
      </c>
      <c r="W17" s="6">
        <f>VLOOKUP($A$7:$A$91,data!$A$2:$X$78,23,FALSE)</f>
        <v>373</v>
      </c>
      <c r="X17" s="6">
        <f>VLOOKUP($A$7:$A$91,data!$A$2:$X$78,24,FALSE)</f>
        <v>9</v>
      </c>
    </row>
    <row r="18" spans="1:24" ht="18.75" x14ac:dyDescent="0.2">
      <c r="A18" s="5" t="s">
        <v>20</v>
      </c>
      <c r="B18" s="6">
        <f>VLOOKUP($A$7:$A$91,data!$A$2:$R$78,2,FALSE)</f>
        <v>12399</v>
      </c>
      <c r="C18" s="6">
        <f>VLOOKUP($A$7:$A$91,data!$A$2:$R$78,3,FALSE)</f>
        <v>21419</v>
      </c>
      <c r="D18" s="6">
        <f>VLOOKUP($A$7:$A$91,data!$A$2:$R$78,4,FALSE)</f>
        <v>1529</v>
      </c>
      <c r="E18" s="6">
        <f>VLOOKUP($A$7:$A$91,data!$A$2:$R$78,5,FALSE)</f>
        <v>1594</v>
      </c>
      <c r="F18" s="6">
        <f>VLOOKUP($A$7:$A$91,data!$A$2:$R$78,6,FALSE)</f>
        <v>27</v>
      </c>
      <c r="G18" s="6">
        <f>VLOOKUP($A$7:$A$91,data!$A$2:$R$78,7,FALSE)</f>
        <v>8314</v>
      </c>
      <c r="H18" s="6">
        <f>VLOOKUP($A$7:$A$91,data!$A$2:$R$78,8,FALSE)</f>
        <v>817</v>
      </c>
      <c r="I18" s="6">
        <f>VLOOKUP($A$7:$A$91,data!$A$2:$R$78,9,FALSE)</f>
        <v>297259</v>
      </c>
      <c r="J18" s="6">
        <f>VLOOKUP($A$7:$A$91,data!$A$2:$R$78,10,FALSE)</f>
        <v>162</v>
      </c>
      <c r="K18" s="6">
        <f>VLOOKUP($A$7:$A$91,data!$A$2:$R$78,11,FALSE)</f>
        <v>422197</v>
      </c>
      <c r="L18" s="6">
        <f>VLOOKUP($A$7:$A$91,data!$A$2:$R$78,12,FALSE)</f>
        <v>10368</v>
      </c>
      <c r="M18" s="6">
        <f>VLOOKUP($A$7:$A$91,data!$A$2:$R$78,13,FALSE)</f>
        <v>25666755</v>
      </c>
      <c r="N18" s="6">
        <f>VLOOKUP($A$7:$A$91,data!$A$2:$R$78,14,FALSE)</f>
        <v>349</v>
      </c>
      <c r="O18" s="6">
        <f>VLOOKUP($A$7:$A$91,data!$A$2:$R$78,15,FALSE)</f>
        <v>6273680</v>
      </c>
      <c r="P18" s="6">
        <f>VLOOKUP($A$7:$A$91,data!$A$2:$R$78,16,FALSE)</f>
        <v>553</v>
      </c>
      <c r="Q18" s="6">
        <f>VLOOKUP($A$7:$A$91,data!$A$2:$R$78,17,FALSE)</f>
        <v>140192</v>
      </c>
      <c r="R18" s="6">
        <f>VLOOKUP($A$7:$A$91,data!$A$2:$R$78,18,FALSE)</f>
        <v>68</v>
      </c>
      <c r="S18" s="6">
        <f>VLOOKUP($A$7:$A$91,data!$A$2:$X$78,19,FALSE)</f>
        <v>162370</v>
      </c>
      <c r="T18" s="6">
        <f>VLOOKUP($A$7:$A$91,data!$A$2:$X$78,20,FALSE)</f>
        <v>168</v>
      </c>
      <c r="U18" s="6">
        <f>VLOOKUP($A$7:$A$91,data!$A$2:$X$78,21,FALSE)</f>
        <v>7072</v>
      </c>
      <c r="V18" s="6">
        <f>VLOOKUP($A$7:$A$91,data!$A$2:$X$78,22,FALSE)</f>
        <v>327</v>
      </c>
      <c r="W18" s="6">
        <f>VLOOKUP($A$7:$A$91,data!$A$2:$X$78,23,FALSE)</f>
        <v>1966</v>
      </c>
      <c r="X18" s="6">
        <f>VLOOKUP($A$7:$A$91,data!$A$2:$X$78,24,FALSE)</f>
        <v>90</v>
      </c>
    </row>
    <row r="19" spans="1:24" ht="18.75" x14ac:dyDescent="0.2">
      <c r="A19" s="5" t="s">
        <v>21</v>
      </c>
      <c r="B19" s="6">
        <f>VLOOKUP($A$7:$A$91,data!$A$2:$R$78,2,FALSE)</f>
        <v>10122</v>
      </c>
      <c r="C19" s="6">
        <f>VLOOKUP($A$7:$A$91,data!$A$2:$R$78,3,FALSE)</f>
        <v>21102</v>
      </c>
      <c r="D19" s="6">
        <f>VLOOKUP($A$7:$A$91,data!$A$2:$R$78,4,FALSE)</f>
        <v>1682</v>
      </c>
      <c r="E19" s="6">
        <f>VLOOKUP($A$7:$A$91,data!$A$2:$R$78,5,FALSE)</f>
        <v>0</v>
      </c>
      <c r="F19" s="6">
        <f>VLOOKUP($A$7:$A$91,data!$A$2:$R$78,6,FALSE)</f>
        <v>0</v>
      </c>
      <c r="G19" s="6">
        <f>VLOOKUP($A$7:$A$91,data!$A$2:$R$78,7,FALSE)</f>
        <v>804</v>
      </c>
      <c r="H19" s="6">
        <f>VLOOKUP($A$7:$A$91,data!$A$2:$R$78,8,FALSE)</f>
        <v>92</v>
      </c>
      <c r="I19" s="6">
        <f>VLOOKUP($A$7:$A$91,data!$A$2:$R$78,9,FALSE)</f>
        <v>138407</v>
      </c>
      <c r="J19" s="6">
        <f>VLOOKUP($A$7:$A$91,data!$A$2:$R$78,10,FALSE)</f>
        <v>108</v>
      </c>
      <c r="K19" s="6">
        <f>VLOOKUP($A$7:$A$91,data!$A$2:$R$78,11,FALSE)</f>
        <v>433369</v>
      </c>
      <c r="L19" s="6">
        <f>VLOOKUP($A$7:$A$91,data!$A$2:$R$78,12,FALSE)</f>
        <v>8804</v>
      </c>
      <c r="M19" s="6">
        <f>VLOOKUP($A$7:$A$91,data!$A$2:$R$78,13,FALSE)</f>
        <v>3961364</v>
      </c>
      <c r="N19" s="6">
        <f>VLOOKUP($A$7:$A$91,data!$A$2:$R$78,14,FALSE)</f>
        <v>193</v>
      </c>
      <c r="O19" s="6">
        <f>VLOOKUP($A$7:$A$91,data!$A$2:$R$78,15,FALSE)</f>
        <v>390609</v>
      </c>
      <c r="P19" s="6">
        <f>VLOOKUP($A$7:$A$91,data!$A$2:$R$78,16,FALSE)</f>
        <v>317</v>
      </c>
      <c r="Q19" s="6">
        <f>VLOOKUP($A$7:$A$91,data!$A$2:$R$78,17,FALSE)</f>
        <v>460847</v>
      </c>
      <c r="R19" s="6">
        <f>VLOOKUP($A$7:$A$91,data!$A$2:$R$78,18,FALSE)</f>
        <v>62</v>
      </c>
      <c r="S19" s="6">
        <f>VLOOKUP($A$7:$A$91,data!$A$2:$X$78,19,FALSE)</f>
        <v>23107</v>
      </c>
      <c r="T19" s="6">
        <f>VLOOKUP($A$7:$A$91,data!$A$2:$X$78,20,FALSE)</f>
        <v>116</v>
      </c>
      <c r="U19" s="6">
        <f>VLOOKUP($A$7:$A$91,data!$A$2:$X$78,21,FALSE)</f>
        <v>1075</v>
      </c>
      <c r="V19" s="6">
        <f>VLOOKUP($A$7:$A$91,data!$A$2:$X$78,22,FALSE)</f>
        <v>44</v>
      </c>
      <c r="W19" s="6">
        <f>VLOOKUP($A$7:$A$91,data!$A$2:$X$78,23,FALSE)</f>
        <v>189</v>
      </c>
      <c r="X19" s="6">
        <f>VLOOKUP($A$7:$A$91,data!$A$2:$X$78,24,FALSE)</f>
        <v>10</v>
      </c>
    </row>
    <row r="20" spans="1:24" ht="18.75" x14ac:dyDescent="0.2">
      <c r="A20" s="5" t="s">
        <v>22</v>
      </c>
      <c r="B20" s="6">
        <f>VLOOKUP($A$7:$A$91,data!$A$2:$R$78,2,FALSE)</f>
        <v>9616</v>
      </c>
      <c r="C20" s="6">
        <f>VLOOKUP($A$7:$A$91,data!$A$2:$R$78,3,FALSE)</f>
        <v>2570</v>
      </c>
      <c r="D20" s="6">
        <f>VLOOKUP($A$7:$A$91,data!$A$2:$R$78,4,FALSE)</f>
        <v>348</v>
      </c>
      <c r="E20" s="6">
        <f>VLOOKUP($A$7:$A$91,data!$A$2:$R$78,5,FALSE)</f>
        <v>3428</v>
      </c>
      <c r="F20" s="6">
        <f>VLOOKUP($A$7:$A$91,data!$A$2:$R$78,6,FALSE)</f>
        <v>88</v>
      </c>
      <c r="G20" s="6">
        <f>VLOOKUP($A$7:$A$91,data!$A$2:$R$78,7,FALSE)</f>
        <v>499</v>
      </c>
      <c r="H20" s="6">
        <f>VLOOKUP($A$7:$A$91,data!$A$2:$R$78,8,FALSE)</f>
        <v>29</v>
      </c>
      <c r="I20" s="6">
        <f>VLOOKUP($A$7:$A$91,data!$A$2:$R$78,9,FALSE)</f>
        <v>83146</v>
      </c>
      <c r="J20" s="6">
        <f>VLOOKUP($A$7:$A$91,data!$A$2:$R$78,10,FALSE)</f>
        <v>145</v>
      </c>
      <c r="K20" s="6">
        <f>VLOOKUP($A$7:$A$91,data!$A$2:$R$78,11,FALSE)</f>
        <v>249476</v>
      </c>
      <c r="L20" s="6">
        <f>VLOOKUP($A$7:$A$91,data!$A$2:$R$78,12,FALSE)</f>
        <v>8192</v>
      </c>
      <c r="M20" s="6">
        <f>VLOOKUP($A$7:$A$91,data!$A$2:$R$78,13,FALSE)</f>
        <v>3507544</v>
      </c>
      <c r="N20" s="6">
        <f>VLOOKUP($A$7:$A$91,data!$A$2:$R$78,14,FALSE)</f>
        <v>321</v>
      </c>
      <c r="O20" s="6">
        <f>VLOOKUP($A$7:$A$91,data!$A$2:$R$78,15,FALSE)</f>
        <v>861098</v>
      </c>
      <c r="P20" s="6">
        <f>VLOOKUP($A$7:$A$91,data!$A$2:$R$78,16,FALSE)</f>
        <v>553</v>
      </c>
      <c r="Q20" s="6">
        <f>VLOOKUP($A$7:$A$91,data!$A$2:$R$78,17,FALSE)</f>
        <v>23592</v>
      </c>
      <c r="R20" s="6">
        <f>VLOOKUP($A$7:$A$91,data!$A$2:$R$78,18,FALSE)</f>
        <v>149</v>
      </c>
      <c r="S20" s="6">
        <f>VLOOKUP($A$7:$A$91,data!$A$2:$X$78,19,FALSE)</f>
        <v>10633</v>
      </c>
      <c r="T20" s="6">
        <f>VLOOKUP($A$7:$A$91,data!$A$2:$X$78,20,FALSE)</f>
        <v>126</v>
      </c>
      <c r="U20" s="6">
        <f>VLOOKUP($A$7:$A$91,data!$A$2:$X$78,21,FALSE)</f>
        <v>333</v>
      </c>
      <c r="V20" s="6">
        <f>VLOOKUP($A$7:$A$91,data!$A$2:$X$78,22,FALSE)</f>
        <v>32</v>
      </c>
      <c r="W20" s="6">
        <f>VLOOKUP($A$7:$A$91,data!$A$2:$X$78,23,FALSE)</f>
        <v>81</v>
      </c>
      <c r="X20" s="6">
        <f>VLOOKUP($A$7:$A$91,data!$A$2:$X$78,24,FALSE)</f>
        <v>4</v>
      </c>
    </row>
    <row r="21" spans="1:24" ht="18.75" x14ac:dyDescent="0.2">
      <c r="A21" s="5" t="s">
        <v>23</v>
      </c>
      <c r="B21" s="6">
        <f>VLOOKUP($A$7:$A$91,data!$A$2:$R$78,2,FALSE)</f>
        <v>4285</v>
      </c>
      <c r="C21" s="6">
        <f>VLOOKUP($A$7:$A$91,data!$A$2:$R$78,3,FALSE)</f>
        <v>1749</v>
      </c>
      <c r="D21" s="6">
        <f>VLOOKUP($A$7:$A$91,data!$A$2:$R$78,4,FALSE)</f>
        <v>176</v>
      </c>
      <c r="E21" s="6">
        <f>VLOOKUP($A$7:$A$91,data!$A$2:$R$78,5,FALSE)</f>
        <v>1</v>
      </c>
      <c r="F21" s="6">
        <f>VLOOKUP($A$7:$A$91,data!$A$2:$R$78,6,FALSE)</f>
        <v>1</v>
      </c>
      <c r="G21" s="6">
        <f>VLOOKUP($A$7:$A$91,data!$A$2:$R$78,7,FALSE)</f>
        <v>561</v>
      </c>
      <c r="H21" s="6">
        <f>VLOOKUP($A$7:$A$91,data!$A$2:$R$78,8,FALSE)</f>
        <v>67</v>
      </c>
      <c r="I21" s="6">
        <f>VLOOKUP($A$7:$A$91,data!$A$2:$R$78,9,FALSE)</f>
        <v>63864</v>
      </c>
      <c r="J21" s="6">
        <f>VLOOKUP($A$7:$A$91,data!$A$2:$R$78,10,FALSE)</f>
        <v>67</v>
      </c>
      <c r="K21" s="6">
        <f>VLOOKUP($A$7:$A$91,data!$A$2:$R$78,11,FALSE)</f>
        <v>103817</v>
      </c>
      <c r="L21" s="6">
        <f>VLOOKUP($A$7:$A$91,data!$A$2:$R$78,12,FALSE)</f>
        <v>3711</v>
      </c>
      <c r="M21" s="6">
        <f>VLOOKUP($A$7:$A$91,data!$A$2:$R$78,13,FALSE)</f>
        <v>428103</v>
      </c>
      <c r="N21" s="6">
        <f>VLOOKUP($A$7:$A$91,data!$A$2:$R$78,14,FALSE)</f>
        <v>14</v>
      </c>
      <c r="O21" s="6">
        <f>VLOOKUP($A$7:$A$91,data!$A$2:$R$78,15,FALSE)</f>
        <v>29634</v>
      </c>
      <c r="P21" s="6">
        <f>VLOOKUP($A$7:$A$91,data!$A$2:$R$78,16,FALSE)</f>
        <v>95</v>
      </c>
      <c r="Q21" s="6">
        <f>VLOOKUP($A$7:$A$91,data!$A$2:$R$78,17,FALSE)</f>
        <v>966</v>
      </c>
      <c r="R21" s="6">
        <f>VLOOKUP($A$7:$A$91,data!$A$2:$R$78,18,FALSE)</f>
        <v>31</v>
      </c>
      <c r="S21" s="6">
        <f>VLOOKUP($A$7:$A$91,data!$A$2:$X$78,19,FALSE)</f>
        <v>6642</v>
      </c>
      <c r="T21" s="6">
        <f>VLOOKUP($A$7:$A$91,data!$A$2:$X$78,20,FALSE)</f>
        <v>45</v>
      </c>
      <c r="U21" s="6">
        <f>VLOOKUP($A$7:$A$91,data!$A$2:$X$78,21,FALSE)</f>
        <v>486</v>
      </c>
      <c r="V21" s="6">
        <f>VLOOKUP($A$7:$A$91,data!$A$2:$X$78,22,FALSE)</f>
        <v>30</v>
      </c>
      <c r="W21" s="6">
        <f>VLOOKUP($A$7:$A$91,data!$A$2:$X$78,23,FALSE)</f>
        <v>148</v>
      </c>
      <c r="X21" s="6">
        <f>VLOOKUP($A$7:$A$91,data!$A$2:$X$78,24,FALSE)</f>
        <v>11</v>
      </c>
    </row>
    <row r="22" spans="1:24" ht="18.75" x14ac:dyDescent="0.2">
      <c r="A22" s="5" t="s">
        <v>24</v>
      </c>
      <c r="B22" s="6">
        <f>VLOOKUP($A$7:$A$91,data!$A$2:$R$78,2,FALSE)</f>
        <v>16550</v>
      </c>
      <c r="C22" s="6">
        <f>VLOOKUP($A$7:$A$91,data!$A$2:$R$78,3,FALSE)</f>
        <v>23871</v>
      </c>
      <c r="D22" s="6">
        <f>VLOOKUP($A$7:$A$91,data!$A$2:$R$78,4,FALSE)</f>
        <v>2794</v>
      </c>
      <c r="E22" s="6">
        <f>VLOOKUP($A$7:$A$91,data!$A$2:$R$78,5,FALSE)</f>
        <v>164</v>
      </c>
      <c r="F22" s="6">
        <f>VLOOKUP($A$7:$A$91,data!$A$2:$R$78,6,FALSE)</f>
        <v>5</v>
      </c>
      <c r="G22" s="6">
        <f>VLOOKUP($A$7:$A$91,data!$A$2:$R$78,7,FALSE)</f>
        <v>3787</v>
      </c>
      <c r="H22" s="6">
        <f>VLOOKUP($A$7:$A$91,data!$A$2:$R$78,8,FALSE)</f>
        <v>289</v>
      </c>
      <c r="I22" s="6">
        <f>VLOOKUP($A$7:$A$91,data!$A$2:$R$78,9,FALSE)</f>
        <v>214852</v>
      </c>
      <c r="J22" s="6">
        <f>VLOOKUP($A$7:$A$91,data!$A$2:$R$78,10,FALSE)</f>
        <v>305</v>
      </c>
      <c r="K22" s="6">
        <f>VLOOKUP($A$7:$A$91,data!$A$2:$R$78,11,FALSE)</f>
        <v>583867</v>
      </c>
      <c r="L22" s="6">
        <f>VLOOKUP($A$7:$A$91,data!$A$2:$R$78,12,FALSE)</f>
        <v>12992</v>
      </c>
      <c r="M22" s="6">
        <f>VLOOKUP($A$7:$A$91,data!$A$2:$R$78,13,FALSE)</f>
        <v>5314779</v>
      </c>
      <c r="N22" s="6">
        <f>VLOOKUP($A$7:$A$91,data!$A$2:$R$78,14,FALSE)</f>
        <v>298</v>
      </c>
      <c r="O22" s="6">
        <f>VLOOKUP($A$7:$A$91,data!$A$2:$R$78,15,FALSE)</f>
        <v>8702151</v>
      </c>
      <c r="P22" s="6">
        <f>VLOOKUP($A$7:$A$91,data!$A$2:$R$78,16,FALSE)</f>
        <v>1106</v>
      </c>
      <c r="Q22" s="6">
        <f>VLOOKUP($A$7:$A$91,data!$A$2:$R$78,17,FALSE)</f>
        <v>772125</v>
      </c>
      <c r="R22" s="6">
        <f>VLOOKUP($A$7:$A$91,data!$A$2:$R$78,18,FALSE)</f>
        <v>597</v>
      </c>
      <c r="S22" s="6">
        <f>VLOOKUP($A$7:$A$91,data!$A$2:$X$78,19,FALSE)</f>
        <v>260940</v>
      </c>
      <c r="T22" s="6">
        <f>VLOOKUP($A$7:$A$91,data!$A$2:$X$78,20,FALSE)</f>
        <v>1638</v>
      </c>
      <c r="U22" s="6">
        <f>VLOOKUP($A$7:$A$91,data!$A$2:$X$78,21,FALSE)</f>
        <v>7551</v>
      </c>
      <c r="V22" s="6">
        <f>VLOOKUP($A$7:$A$91,data!$A$2:$X$78,22,FALSE)</f>
        <v>395</v>
      </c>
      <c r="W22" s="6">
        <f>VLOOKUP($A$7:$A$91,data!$A$2:$X$78,23,FALSE)</f>
        <v>1494</v>
      </c>
      <c r="X22" s="6">
        <f>VLOOKUP($A$7:$A$91,data!$A$2:$X$78,24,FALSE)</f>
        <v>100</v>
      </c>
    </row>
    <row r="23" spans="1:24" ht="18.75" x14ac:dyDescent="0.2">
      <c r="A23" s="5" t="s">
        <v>25</v>
      </c>
      <c r="B23" s="6">
        <f>VLOOKUP($A$7:$A$91,data!$A$2:$R$78,2,FALSE)</f>
        <v>19392</v>
      </c>
      <c r="C23" s="6">
        <f>VLOOKUP($A$7:$A$91,data!$A$2:$R$78,3,FALSE)</f>
        <v>19042</v>
      </c>
      <c r="D23" s="6">
        <f>VLOOKUP($A$7:$A$91,data!$A$2:$R$78,4,FALSE)</f>
        <v>2052</v>
      </c>
      <c r="E23" s="6">
        <f>VLOOKUP($A$7:$A$91,data!$A$2:$R$78,5,FALSE)</f>
        <v>81</v>
      </c>
      <c r="F23" s="6">
        <f>VLOOKUP($A$7:$A$91,data!$A$2:$R$78,6,FALSE)</f>
        <v>2</v>
      </c>
      <c r="G23" s="6">
        <f>VLOOKUP($A$7:$A$91,data!$A$2:$R$78,7,FALSE)</f>
        <v>12466</v>
      </c>
      <c r="H23" s="6">
        <f>VLOOKUP($A$7:$A$91,data!$A$2:$R$78,8,FALSE)</f>
        <v>1062</v>
      </c>
      <c r="I23" s="6">
        <f>VLOOKUP($A$7:$A$91,data!$A$2:$R$78,9,FALSE)</f>
        <v>409074</v>
      </c>
      <c r="J23" s="6">
        <f>VLOOKUP($A$7:$A$91,data!$A$2:$R$78,10,FALSE)</f>
        <v>460</v>
      </c>
      <c r="K23" s="6">
        <f>VLOOKUP($A$7:$A$91,data!$A$2:$R$78,11,FALSE)</f>
        <v>811606</v>
      </c>
      <c r="L23" s="6">
        <f>VLOOKUP($A$7:$A$91,data!$A$2:$R$78,12,FALSE)</f>
        <v>16698</v>
      </c>
      <c r="M23" s="6">
        <f>VLOOKUP($A$7:$A$91,data!$A$2:$R$78,13,FALSE)</f>
        <v>24841067</v>
      </c>
      <c r="N23" s="6">
        <f>VLOOKUP($A$7:$A$91,data!$A$2:$R$78,14,FALSE)</f>
        <v>730</v>
      </c>
      <c r="O23" s="6">
        <f>VLOOKUP($A$7:$A$91,data!$A$2:$R$78,15,FALSE)</f>
        <v>1928672</v>
      </c>
      <c r="P23" s="6">
        <f>VLOOKUP($A$7:$A$91,data!$A$2:$R$78,16,FALSE)</f>
        <v>742</v>
      </c>
      <c r="Q23" s="6">
        <f>VLOOKUP($A$7:$A$91,data!$A$2:$R$78,17,FALSE)</f>
        <v>516618</v>
      </c>
      <c r="R23" s="6">
        <f>VLOOKUP($A$7:$A$91,data!$A$2:$R$78,18,FALSE)</f>
        <v>142</v>
      </c>
      <c r="S23" s="6">
        <f>VLOOKUP($A$7:$A$91,data!$A$2:$X$78,19,FALSE)</f>
        <v>47954</v>
      </c>
      <c r="T23" s="6">
        <f>VLOOKUP($A$7:$A$91,data!$A$2:$X$78,20,FALSE)</f>
        <v>433</v>
      </c>
      <c r="U23" s="6">
        <f>VLOOKUP($A$7:$A$91,data!$A$2:$X$78,21,FALSE)</f>
        <v>1913</v>
      </c>
      <c r="V23" s="6">
        <f>VLOOKUP($A$7:$A$91,data!$A$2:$X$78,22,FALSE)</f>
        <v>107</v>
      </c>
      <c r="W23" s="6">
        <f>VLOOKUP($A$7:$A$91,data!$A$2:$X$78,23,FALSE)</f>
        <v>461</v>
      </c>
      <c r="X23" s="6">
        <f>VLOOKUP($A$7:$A$91,data!$A$2:$X$78,24,FALSE)</f>
        <v>30</v>
      </c>
    </row>
    <row r="24" spans="1:24" ht="18.75" x14ac:dyDescent="0.2">
      <c r="A24" s="5" t="s">
        <v>26</v>
      </c>
      <c r="B24" s="6">
        <f>VLOOKUP($A$7:$A$91,data!$A$2:$R$78,2,FALSE)</f>
        <v>10140</v>
      </c>
      <c r="C24" s="6">
        <f>VLOOKUP($A$7:$A$91,data!$A$2:$R$78,3,FALSE)</f>
        <v>10869</v>
      </c>
      <c r="D24" s="6">
        <f>VLOOKUP($A$7:$A$91,data!$A$2:$R$78,4,FALSE)</f>
        <v>965</v>
      </c>
      <c r="E24" s="6">
        <f>VLOOKUP($A$7:$A$91,data!$A$2:$R$78,5,FALSE)</f>
        <v>114</v>
      </c>
      <c r="F24" s="6">
        <f>VLOOKUP($A$7:$A$91,data!$A$2:$R$78,6,FALSE)</f>
        <v>3</v>
      </c>
      <c r="G24" s="6">
        <f>VLOOKUP($A$7:$A$91,data!$A$2:$R$78,7,FALSE)</f>
        <v>13555</v>
      </c>
      <c r="H24" s="6">
        <f>VLOOKUP($A$7:$A$91,data!$A$2:$R$78,8,FALSE)</f>
        <v>1068</v>
      </c>
      <c r="I24" s="6">
        <f>VLOOKUP($A$7:$A$91,data!$A$2:$R$78,9,FALSE)</f>
        <v>67408</v>
      </c>
      <c r="J24" s="6">
        <f>VLOOKUP($A$7:$A$91,data!$A$2:$R$78,10,FALSE)</f>
        <v>39</v>
      </c>
      <c r="K24" s="6">
        <f>VLOOKUP($A$7:$A$91,data!$A$2:$R$78,11,FALSE)</f>
        <v>273087</v>
      </c>
      <c r="L24" s="6">
        <f>VLOOKUP($A$7:$A$91,data!$A$2:$R$78,12,FALSE)</f>
        <v>8222</v>
      </c>
      <c r="M24" s="6">
        <f>VLOOKUP($A$7:$A$91,data!$A$2:$R$78,13,FALSE)</f>
        <v>2391251</v>
      </c>
      <c r="N24" s="6">
        <f>VLOOKUP($A$7:$A$91,data!$A$2:$R$78,14,FALSE)</f>
        <v>293</v>
      </c>
      <c r="O24" s="6">
        <f>VLOOKUP($A$7:$A$91,data!$A$2:$R$78,15,FALSE)</f>
        <v>5386643</v>
      </c>
      <c r="P24" s="6">
        <f>VLOOKUP($A$7:$A$91,data!$A$2:$R$78,16,FALSE)</f>
        <v>903</v>
      </c>
      <c r="Q24" s="6">
        <f>VLOOKUP($A$7:$A$91,data!$A$2:$R$78,17,FALSE)</f>
        <v>474998</v>
      </c>
      <c r="R24" s="6">
        <f>VLOOKUP($A$7:$A$91,data!$A$2:$R$78,18,FALSE)</f>
        <v>292</v>
      </c>
      <c r="S24" s="6">
        <f>VLOOKUP($A$7:$A$91,data!$A$2:$X$78,19,FALSE)</f>
        <v>62663</v>
      </c>
      <c r="T24" s="6">
        <f>VLOOKUP($A$7:$A$91,data!$A$2:$X$78,20,FALSE)</f>
        <v>362</v>
      </c>
      <c r="U24" s="6">
        <f>VLOOKUP($A$7:$A$91,data!$A$2:$X$78,21,FALSE)</f>
        <v>2953</v>
      </c>
      <c r="V24" s="6">
        <f>VLOOKUP($A$7:$A$91,data!$A$2:$X$78,22,FALSE)</f>
        <v>110</v>
      </c>
      <c r="W24" s="6">
        <f>VLOOKUP($A$7:$A$91,data!$A$2:$X$78,23,FALSE)</f>
        <v>506</v>
      </c>
      <c r="X24" s="6">
        <f>VLOOKUP($A$7:$A$91,data!$A$2:$X$78,24,FALSE)</f>
        <v>19</v>
      </c>
    </row>
    <row r="25" spans="1:24" ht="18.75" x14ac:dyDescent="0.2">
      <c r="A25" s="5" t="s">
        <v>27</v>
      </c>
      <c r="B25" s="6">
        <f>VLOOKUP($A$7:$A$91,data!$A$2:$R$78,2,FALSE)</f>
        <v>34015</v>
      </c>
      <c r="C25" s="6">
        <f>VLOOKUP($A$7:$A$91,data!$A$2:$R$78,3,FALSE)</f>
        <v>117421</v>
      </c>
      <c r="D25" s="6">
        <f>VLOOKUP($A$7:$A$91,data!$A$2:$R$78,4,FALSE)</f>
        <v>10264</v>
      </c>
      <c r="E25" s="6">
        <f>VLOOKUP($A$7:$A$91,data!$A$2:$R$78,5,FALSE)</f>
        <v>33774</v>
      </c>
      <c r="F25" s="6">
        <f>VLOOKUP($A$7:$A$91,data!$A$2:$R$78,6,FALSE)</f>
        <v>843</v>
      </c>
      <c r="G25" s="6">
        <f>VLOOKUP($A$7:$A$91,data!$A$2:$R$78,7,FALSE)</f>
        <v>14553</v>
      </c>
      <c r="H25" s="6">
        <f>VLOOKUP($A$7:$A$91,data!$A$2:$R$78,8,FALSE)</f>
        <v>1280</v>
      </c>
      <c r="I25" s="6">
        <f>VLOOKUP($A$7:$A$91,data!$A$2:$R$78,9,FALSE)</f>
        <v>24908</v>
      </c>
      <c r="J25" s="6">
        <f>VLOOKUP($A$7:$A$91,data!$A$2:$R$78,10,FALSE)</f>
        <v>530</v>
      </c>
      <c r="K25" s="6">
        <f>VLOOKUP($A$7:$A$91,data!$A$2:$R$78,11,FALSE)</f>
        <v>1416186</v>
      </c>
      <c r="L25" s="6">
        <f>VLOOKUP($A$7:$A$91,data!$A$2:$R$78,12,FALSE)</f>
        <v>29797</v>
      </c>
      <c r="M25" s="6">
        <f>VLOOKUP($A$7:$A$91,data!$A$2:$R$78,13,FALSE)</f>
        <v>450921</v>
      </c>
      <c r="N25" s="6">
        <f>VLOOKUP($A$7:$A$91,data!$A$2:$R$78,14,FALSE)</f>
        <v>843</v>
      </c>
      <c r="O25" s="6">
        <f>VLOOKUP($A$7:$A$91,data!$A$2:$R$78,15,FALSE)</f>
        <v>338807</v>
      </c>
      <c r="P25" s="6">
        <f>VLOOKUP($A$7:$A$91,data!$A$2:$R$78,16,FALSE)</f>
        <v>3792</v>
      </c>
      <c r="Q25" s="6">
        <f>VLOOKUP($A$7:$A$91,data!$A$2:$R$78,17,FALSE)</f>
        <v>130424</v>
      </c>
      <c r="R25" s="6">
        <f>VLOOKUP($A$7:$A$91,data!$A$2:$R$78,18,FALSE)</f>
        <v>464</v>
      </c>
      <c r="S25" s="6">
        <f>VLOOKUP($A$7:$A$91,data!$A$2:$X$78,19,FALSE)</f>
        <v>22958</v>
      </c>
      <c r="T25" s="6">
        <f>VLOOKUP($A$7:$A$91,data!$A$2:$X$78,20,FALSE)</f>
        <v>963</v>
      </c>
      <c r="U25" s="6">
        <f>VLOOKUP($A$7:$A$91,data!$A$2:$X$78,21,FALSE)</f>
        <v>17941</v>
      </c>
      <c r="V25" s="6">
        <f>VLOOKUP($A$7:$A$91,data!$A$2:$X$78,22,FALSE)</f>
        <v>693</v>
      </c>
      <c r="W25" s="6">
        <f>VLOOKUP($A$7:$A$91,data!$A$2:$X$78,23,FALSE)</f>
        <v>677</v>
      </c>
      <c r="X25" s="6">
        <f>VLOOKUP($A$7:$A$91,data!$A$2:$X$78,24,FALSE)</f>
        <v>34</v>
      </c>
    </row>
    <row r="26" spans="1:24" ht="18.75" x14ac:dyDescent="0.2">
      <c r="A26" s="9" t="s">
        <v>3</v>
      </c>
      <c r="B26" s="8">
        <f>SUM(B27:B34)</f>
        <v>1015703</v>
      </c>
      <c r="C26" s="8">
        <f t="shared" ref="C26:X26" si="12">SUM(C27:C34)</f>
        <v>3080656</v>
      </c>
      <c r="D26" s="8">
        <f t="shared" si="12"/>
        <v>556497</v>
      </c>
      <c r="E26" s="8">
        <f t="shared" si="12"/>
        <v>175545</v>
      </c>
      <c r="F26" s="8">
        <f t="shared" si="12"/>
        <v>5664</v>
      </c>
      <c r="G26" s="8">
        <f t="shared" si="12"/>
        <v>695594</v>
      </c>
      <c r="H26" s="8">
        <f t="shared" si="12"/>
        <v>147484</v>
      </c>
      <c r="I26" s="8">
        <f t="shared" si="12"/>
        <v>1143778</v>
      </c>
      <c r="J26" s="8">
        <f t="shared" si="12"/>
        <v>34999</v>
      </c>
      <c r="K26" s="8">
        <f t="shared" ref="K26:L26" si="13">SUM(K27:K34)</f>
        <v>29048355</v>
      </c>
      <c r="L26" s="8">
        <f t="shared" si="13"/>
        <v>737014</v>
      </c>
      <c r="M26" s="8">
        <f t="shared" ref="M26:N26" si="14">SUM(M27:M34)</f>
        <v>35953826</v>
      </c>
      <c r="N26" s="8">
        <f t="shared" si="14"/>
        <v>11307</v>
      </c>
      <c r="O26" s="8">
        <f t="shared" si="12"/>
        <v>4377218</v>
      </c>
      <c r="P26" s="8">
        <f t="shared" si="12"/>
        <v>40331</v>
      </c>
      <c r="Q26" s="8">
        <f t="shared" si="12"/>
        <v>1083066</v>
      </c>
      <c r="R26" s="8">
        <f t="shared" si="12"/>
        <v>8432</v>
      </c>
      <c r="S26" s="8">
        <f t="shared" ref="S26:T26" si="15">SUM(S27:S34)</f>
        <v>1507282</v>
      </c>
      <c r="T26" s="8">
        <f t="shared" si="15"/>
        <v>25725</v>
      </c>
      <c r="U26" s="8">
        <f t="shared" si="12"/>
        <v>209218</v>
      </c>
      <c r="V26" s="8">
        <f t="shared" si="12"/>
        <v>8965</v>
      </c>
      <c r="W26" s="8">
        <f t="shared" si="12"/>
        <v>7971</v>
      </c>
      <c r="X26" s="8">
        <f t="shared" si="12"/>
        <v>443</v>
      </c>
    </row>
    <row r="27" spans="1:24" ht="18.75" x14ac:dyDescent="0.2">
      <c r="A27" s="5" t="s">
        <v>28</v>
      </c>
      <c r="B27" s="6">
        <f>VLOOKUP($A$7:$A$91,data!$A$2:$R$78,2,FALSE)</f>
        <v>186754</v>
      </c>
      <c r="C27" s="6">
        <f>VLOOKUP($A$7:$A$91,data!$A$2:$R$78,3,FALSE)</f>
        <v>521814</v>
      </c>
      <c r="D27" s="6">
        <f>VLOOKUP($A$7:$A$91,data!$A$2:$R$78,4,FALSE)</f>
        <v>65897</v>
      </c>
      <c r="E27" s="6">
        <f>VLOOKUP($A$7:$A$91,data!$A$2:$R$78,5,FALSE)</f>
        <v>156804</v>
      </c>
      <c r="F27" s="6">
        <f>VLOOKUP($A$7:$A$91,data!$A$2:$R$78,6,FALSE)</f>
        <v>5009</v>
      </c>
      <c r="G27" s="6">
        <f>VLOOKUP($A$7:$A$91,data!$A$2:$R$78,7,FALSE)</f>
        <v>78255</v>
      </c>
      <c r="H27" s="6">
        <f>VLOOKUP($A$7:$A$91,data!$A$2:$R$78,8,FALSE)</f>
        <v>12018</v>
      </c>
      <c r="I27" s="6">
        <f>VLOOKUP($A$7:$A$91,data!$A$2:$R$78,9,FALSE)</f>
        <v>251234</v>
      </c>
      <c r="J27" s="6">
        <f>VLOOKUP($A$7:$A$91,data!$A$2:$R$78,10,FALSE)</f>
        <v>6141</v>
      </c>
      <c r="K27" s="6">
        <f>VLOOKUP($A$7:$A$91,data!$A$2:$R$78,11,FALSE)</f>
        <v>5639438</v>
      </c>
      <c r="L27" s="6">
        <f>VLOOKUP($A$7:$A$91,data!$A$2:$R$78,12,FALSE)</f>
        <v>153591</v>
      </c>
      <c r="M27" s="6">
        <f>VLOOKUP($A$7:$A$91,data!$A$2:$R$78,13,FALSE)</f>
        <v>18586863</v>
      </c>
      <c r="N27" s="6">
        <f>VLOOKUP($A$7:$A$91,data!$A$2:$R$78,14,FALSE)</f>
        <v>3936</v>
      </c>
      <c r="O27" s="6">
        <f>VLOOKUP($A$7:$A$91,data!$A$2:$R$78,15,FALSE)</f>
        <v>1053115</v>
      </c>
      <c r="P27" s="6">
        <f>VLOOKUP($A$7:$A$91,data!$A$2:$R$78,16,FALSE)</f>
        <v>10728</v>
      </c>
      <c r="Q27" s="6">
        <f>VLOOKUP($A$7:$A$91,data!$A$2:$R$78,17,FALSE)</f>
        <v>324838</v>
      </c>
      <c r="R27" s="6">
        <f>VLOOKUP($A$7:$A$91,data!$A$2:$R$78,18,FALSE)</f>
        <v>2499</v>
      </c>
      <c r="S27" s="6">
        <f>VLOOKUP($A$7:$A$91,data!$A$2:$X$78,19,FALSE)</f>
        <v>620967</v>
      </c>
      <c r="T27" s="6">
        <f>VLOOKUP($A$7:$A$91,data!$A$2:$X$78,20,FALSE)</f>
        <v>6086</v>
      </c>
      <c r="U27" s="6">
        <f>VLOOKUP($A$7:$A$91,data!$A$2:$X$78,21,FALSE)</f>
        <v>120460</v>
      </c>
      <c r="V27" s="6">
        <f>VLOOKUP($A$7:$A$91,data!$A$2:$X$78,22,FALSE)</f>
        <v>4417</v>
      </c>
      <c r="W27" s="6">
        <f>VLOOKUP($A$7:$A$91,data!$A$2:$X$78,23,FALSE)</f>
        <v>3487</v>
      </c>
      <c r="X27" s="6">
        <f>VLOOKUP($A$7:$A$91,data!$A$2:$X$78,24,FALSE)</f>
        <v>154</v>
      </c>
    </row>
    <row r="28" spans="1:24" ht="18.75" x14ac:dyDescent="0.2">
      <c r="A28" s="5" t="s">
        <v>29</v>
      </c>
      <c r="B28" s="6">
        <f>VLOOKUP($A$7:$A$91,data!$A$2:$R$78,2,FALSE)</f>
        <v>155111</v>
      </c>
      <c r="C28" s="6">
        <f>VLOOKUP($A$7:$A$91,data!$A$2:$R$78,3,FALSE)</f>
        <v>518686</v>
      </c>
      <c r="D28" s="6">
        <f>VLOOKUP($A$7:$A$91,data!$A$2:$R$78,4,FALSE)</f>
        <v>83658</v>
      </c>
      <c r="E28" s="6">
        <f>VLOOKUP($A$7:$A$91,data!$A$2:$R$78,5,FALSE)</f>
        <v>5467</v>
      </c>
      <c r="F28" s="6">
        <f>VLOOKUP($A$7:$A$91,data!$A$2:$R$78,6,FALSE)</f>
        <v>146</v>
      </c>
      <c r="G28" s="6">
        <f>VLOOKUP($A$7:$A$91,data!$A$2:$R$78,7,FALSE)</f>
        <v>156135</v>
      </c>
      <c r="H28" s="6">
        <f>VLOOKUP($A$7:$A$91,data!$A$2:$R$78,8,FALSE)</f>
        <v>26735</v>
      </c>
      <c r="I28" s="6">
        <f>VLOOKUP($A$7:$A$91,data!$A$2:$R$78,9,FALSE)</f>
        <v>281265</v>
      </c>
      <c r="J28" s="6">
        <f>VLOOKUP($A$7:$A$91,data!$A$2:$R$78,10,FALSE)</f>
        <v>8779</v>
      </c>
      <c r="K28" s="6">
        <f>VLOOKUP($A$7:$A$91,data!$A$2:$R$78,11,FALSE)</f>
        <v>4815436</v>
      </c>
      <c r="L28" s="6">
        <f>VLOOKUP($A$7:$A$91,data!$A$2:$R$78,12,FALSE)</f>
        <v>115797</v>
      </c>
      <c r="M28" s="6">
        <f>VLOOKUP($A$7:$A$91,data!$A$2:$R$78,13,FALSE)</f>
        <v>7760463</v>
      </c>
      <c r="N28" s="6">
        <f>VLOOKUP($A$7:$A$91,data!$A$2:$R$78,14,FALSE)</f>
        <v>1240</v>
      </c>
      <c r="O28" s="6">
        <f>VLOOKUP($A$7:$A$91,data!$A$2:$R$78,15,FALSE)</f>
        <v>321304</v>
      </c>
      <c r="P28" s="6">
        <f>VLOOKUP($A$7:$A$91,data!$A$2:$R$78,16,FALSE)</f>
        <v>5788</v>
      </c>
      <c r="Q28" s="6">
        <f>VLOOKUP($A$7:$A$91,data!$A$2:$R$78,17,FALSE)</f>
        <v>46357</v>
      </c>
      <c r="R28" s="6">
        <f>VLOOKUP($A$7:$A$91,data!$A$2:$R$78,18,FALSE)</f>
        <v>843</v>
      </c>
      <c r="S28" s="6">
        <f>VLOOKUP($A$7:$A$91,data!$A$2:$X$78,19,FALSE)</f>
        <v>219661</v>
      </c>
      <c r="T28" s="6">
        <f>VLOOKUP($A$7:$A$91,data!$A$2:$X$78,20,FALSE)</f>
        <v>6841</v>
      </c>
      <c r="U28" s="6">
        <f>VLOOKUP($A$7:$A$91,data!$A$2:$X$78,21,FALSE)</f>
        <v>21138</v>
      </c>
      <c r="V28" s="6">
        <f>VLOOKUP($A$7:$A$91,data!$A$2:$X$78,22,FALSE)</f>
        <v>1170</v>
      </c>
      <c r="W28" s="6">
        <f>VLOOKUP($A$7:$A$91,data!$A$2:$X$78,23,FALSE)</f>
        <v>1599</v>
      </c>
      <c r="X28" s="6">
        <f>VLOOKUP($A$7:$A$91,data!$A$2:$X$78,24,FALSE)</f>
        <v>109</v>
      </c>
    </row>
    <row r="29" spans="1:24" ht="18.75" x14ac:dyDescent="0.2">
      <c r="A29" s="5" t="s">
        <v>30</v>
      </c>
      <c r="B29" s="6">
        <f>VLOOKUP($A$7:$A$91,data!$A$2:$R$78,2,FALSE)</f>
        <v>167874</v>
      </c>
      <c r="C29" s="6">
        <f>VLOOKUP($A$7:$A$91,data!$A$2:$R$78,3,FALSE)</f>
        <v>588993</v>
      </c>
      <c r="D29" s="6">
        <f>VLOOKUP($A$7:$A$91,data!$A$2:$R$78,4,FALSE)</f>
        <v>105452</v>
      </c>
      <c r="E29" s="6">
        <f>VLOOKUP($A$7:$A$91,data!$A$2:$R$78,5,FALSE)</f>
        <v>707</v>
      </c>
      <c r="F29" s="6">
        <f>VLOOKUP($A$7:$A$91,data!$A$2:$R$78,6,FALSE)</f>
        <v>54</v>
      </c>
      <c r="G29" s="6">
        <f>VLOOKUP($A$7:$A$91,data!$A$2:$R$78,7,FALSE)</f>
        <v>151361</v>
      </c>
      <c r="H29" s="6">
        <f>VLOOKUP($A$7:$A$91,data!$A$2:$R$78,8,FALSE)</f>
        <v>32447</v>
      </c>
      <c r="I29" s="6">
        <f>VLOOKUP($A$7:$A$91,data!$A$2:$R$78,9,FALSE)</f>
        <v>143289</v>
      </c>
      <c r="J29" s="6">
        <f>VLOOKUP($A$7:$A$91,data!$A$2:$R$78,10,FALSE)</f>
        <v>7162</v>
      </c>
      <c r="K29" s="6">
        <f>VLOOKUP($A$7:$A$91,data!$A$2:$R$78,11,FALSE)</f>
        <v>4448268</v>
      </c>
      <c r="L29" s="6">
        <f>VLOOKUP($A$7:$A$91,data!$A$2:$R$78,12,FALSE)</f>
        <v>118949</v>
      </c>
      <c r="M29" s="6">
        <f>VLOOKUP($A$7:$A$91,data!$A$2:$R$78,13,FALSE)</f>
        <v>614016</v>
      </c>
      <c r="N29" s="6">
        <f>VLOOKUP($A$7:$A$91,data!$A$2:$R$78,14,FALSE)</f>
        <v>1783</v>
      </c>
      <c r="O29" s="6">
        <f>VLOOKUP($A$7:$A$91,data!$A$2:$R$78,15,FALSE)</f>
        <v>241244</v>
      </c>
      <c r="P29" s="6">
        <f>VLOOKUP($A$7:$A$91,data!$A$2:$R$78,16,FALSE)</f>
        <v>7594</v>
      </c>
      <c r="Q29" s="6">
        <f>VLOOKUP($A$7:$A$91,data!$A$2:$R$78,17,FALSE)</f>
        <v>53580</v>
      </c>
      <c r="R29" s="6">
        <f>VLOOKUP($A$7:$A$91,data!$A$2:$R$78,18,FALSE)</f>
        <v>952</v>
      </c>
      <c r="S29" s="6">
        <f>VLOOKUP($A$7:$A$91,data!$A$2:$X$78,19,FALSE)</f>
        <v>216114</v>
      </c>
      <c r="T29" s="6">
        <f>VLOOKUP($A$7:$A$91,data!$A$2:$X$78,20,FALSE)</f>
        <v>6560</v>
      </c>
      <c r="U29" s="6">
        <f>VLOOKUP($A$7:$A$91,data!$A$2:$X$78,21,FALSE)</f>
        <v>7142</v>
      </c>
      <c r="V29" s="6">
        <f>VLOOKUP($A$7:$A$91,data!$A$2:$X$78,22,FALSE)</f>
        <v>462</v>
      </c>
      <c r="W29" s="6">
        <f>VLOOKUP($A$7:$A$91,data!$A$2:$X$78,23,FALSE)</f>
        <v>671</v>
      </c>
      <c r="X29" s="6">
        <f>VLOOKUP($A$7:$A$91,data!$A$2:$X$78,24,FALSE)</f>
        <v>40</v>
      </c>
    </row>
    <row r="30" spans="1:24" ht="18.75" x14ac:dyDescent="0.2">
      <c r="A30" s="5" t="s">
        <v>31</v>
      </c>
      <c r="B30" s="6">
        <f>VLOOKUP($A$7:$A$91,data!$A$2:$R$78,2,FALSE)</f>
        <v>148520</v>
      </c>
      <c r="C30" s="6">
        <f>VLOOKUP($A$7:$A$91,data!$A$2:$R$78,3,FALSE)</f>
        <v>528711</v>
      </c>
      <c r="D30" s="6">
        <f>VLOOKUP($A$7:$A$91,data!$A$2:$R$78,4,FALSE)</f>
        <v>103564</v>
      </c>
      <c r="E30" s="6">
        <f>VLOOKUP($A$7:$A$91,data!$A$2:$R$78,5,FALSE)</f>
        <v>5040</v>
      </c>
      <c r="F30" s="6">
        <f>VLOOKUP($A$7:$A$91,data!$A$2:$R$78,6,FALSE)</f>
        <v>203</v>
      </c>
      <c r="G30" s="6">
        <f>VLOOKUP($A$7:$A$91,data!$A$2:$R$78,7,FALSE)</f>
        <v>104415</v>
      </c>
      <c r="H30" s="6">
        <f>VLOOKUP($A$7:$A$91,data!$A$2:$R$78,8,FALSE)</f>
        <v>24764</v>
      </c>
      <c r="I30" s="6">
        <f>VLOOKUP($A$7:$A$91,data!$A$2:$R$78,9,FALSE)</f>
        <v>82836</v>
      </c>
      <c r="J30" s="6">
        <f>VLOOKUP($A$7:$A$91,data!$A$2:$R$78,10,FALSE)</f>
        <v>3632</v>
      </c>
      <c r="K30" s="6">
        <f>VLOOKUP($A$7:$A$91,data!$A$2:$R$78,11,FALSE)</f>
        <v>3922904</v>
      </c>
      <c r="L30" s="6">
        <f>VLOOKUP($A$7:$A$91,data!$A$2:$R$78,12,FALSE)</f>
        <v>96169</v>
      </c>
      <c r="M30" s="6">
        <f>VLOOKUP($A$7:$A$91,data!$A$2:$R$78,13,FALSE)</f>
        <v>1096303</v>
      </c>
      <c r="N30" s="6">
        <f>VLOOKUP($A$7:$A$91,data!$A$2:$R$78,14,FALSE)</f>
        <v>1986</v>
      </c>
      <c r="O30" s="6">
        <f>VLOOKUP($A$7:$A$91,data!$A$2:$R$78,15,FALSE)</f>
        <v>79478</v>
      </c>
      <c r="P30" s="6">
        <f>VLOOKUP($A$7:$A$91,data!$A$2:$R$78,16,FALSE)</f>
        <v>2723</v>
      </c>
      <c r="Q30" s="6">
        <f>VLOOKUP($A$7:$A$91,data!$A$2:$R$78,17,FALSE)</f>
        <v>31656</v>
      </c>
      <c r="R30" s="6">
        <f>VLOOKUP($A$7:$A$91,data!$A$2:$R$78,18,FALSE)</f>
        <v>2025</v>
      </c>
      <c r="S30" s="6">
        <f>VLOOKUP($A$7:$A$91,data!$A$2:$X$78,19,FALSE)</f>
        <v>58217</v>
      </c>
      <c r="T30" s="6">
        <f>VLOOKUP($A$7:$A$91,data!$A$2:$X$78,20,FALSE)</f>
        <v>2043</v>
      </c>
      <c r="U30" s="6">
        <f>VLOOKUP($A$7:$A$91,data!$A$2:$X$78,21,FALSE)</f>
        <v>5459</v>
      </c>
      <c r="V30" s="6">
        <f>VLOOKUP($A$7:$A$91,data!$A$2:$X$78,22,FALSE)</f>
        <v>324</v>
      </c>
      <c r="W30" s="6">
        <f>VLOOKUP($A$7:$A$91,data!$A$2:$X$78,23,FALSE)</f>
        <v>444</v>
      </c>
      <c r="X30" s="6">
        <f>VLOOKUP($A$7:$A$91,data!$A$2:$X$78,24,FALSE)</f>
        <v>24</v>
      </c>
    </row>
    <row r="31" spans="1:24" ht="18.75" x14ac:dyDescent="0.2">
      <c r="A31" s="5" t="s">
        <v>32</v>
      </c>
      <c r="B31" s="6">
        <f>VLOOKUP($A$7:$A$91,data!$A$2:$R$78,2,FALSE)</f>
        <v>180755</v>
      </c>
      <c r="C31" s="6">
        <f>VLOOKUP($A$7:$A$91,data!$A$2:$R$78,3,FALSE)</f>
        <v>509949</v>
      </c>
      <c r="D31" s="6">
        <f>VLOOKUP($A$7:$A$91,data!$A$2:$R$78,4,FALSE)</f>
        <v>115846</v>
      </c>
      <c r="E31" s="6">
        <f>VLOOKUP($A$7:$A$91,data!$A$2:$R$78,5,FALSE)</f>
        <v>235</v>
      </c>
      <c r="F31" s="6">
        <f>VLOOKUP($A$7:$A$91,data!$A$2:$R$78,6,FALSE)</f>
        <v>18</v>
      </c>
      <c r="G31" s="6">
        <f>VLOOKUP($A$7:$A$91,data!$A$2:$R$78,7,FALSE)</f>
        <v>135311</v>
      </c>
      <c r="H31" s="6">
        <f>VLOOKUP($A$7:$A$91,data!$A$2:$R$78,8,FALSE)</f>
        <v>35927</v>
      </c>
      <c r="I31" s="6">
        <f>VLOOKUP($A$7:$A$91,data!$A$2:$R$78,9,FALSE)</f>
        <v>128729</v>
      </c>
      <c r="J31" s="6">
        <f>VLOOKUP($A$7:$A$91,data!$A$2:$R$78,10,FALSE)</f>
        <v>4435</v>
      </c>
      <c r="K31" s="6">
        <f>VLOOKUP($A$7:$A$91,data!$A$2:$R$78,11,FALSE)</f>
        <v>4701303</v>
      </c>
      <c r="L31" s="6">
        <f>VLOOKUP($A$7:$A$91,data!$A$2:$R$78,12,FALSE)</f>
        <v>112160</v>
      </c>
      <c r="M31" s="6">
        <f>VLOOKUP($A$7:$A$91,data!$A$2:$R$78,13,FALSE)</f>
        <v>2241152</v>
      </c>
      <c r="N31" s="6">
        <f>VLOOKUP($A$7:$A$91,data!$A$2:$R$78,14,FALSE)</f>
        <v>1591</v>
      </c>
      <c r="O31" s="6">
        <f>VLOOKUP($A$7:$A$91,data!$A$2:$R$78,15,FALSE)</f>
        <v>1298985</v>
      </c>
      <c r="P31" s="6">
        <f>VLOOKUP($A$7:$A$91,data!$A$2:$R$78,16,FALSE)</f>
        <v>6407</v>
      </c>
      <c r="Q31" s="6">
        <f>VLOOKUP($A$7:$A$91,data!$A$2:$R$78,17,FALSE)</f>
        <v>31419</v>
      </c>
      <c r="R31" s="6">
        <f>VLOOKUP($A$7:$A$91,data!$A$2:$R$78,18,FALSE)</f>
        <v>1063</v>
      </c>
      <c r="S31" s="6">
        <f>VLOOKUP($A$7:$A$91,data!$A$2:$X$78,19,FALSE)</f>
        <v>59053</v>
      </c>
      <c r="T31" s="6">
        <f>VLOOKUP($A$7:$A$91,data!$A$2:$X$78,20,FALSE)</f>
        <v>1382</v>
      </c>
      <c r="U31" s="6">
        <f>VLOOKUP($A$7:$A$91,data!$A$2:$X$78,21,FALSE)</f>
        <v>10396</v>
      </c>
      <c r="V31" s="6">
        <f>VLOOKUP($A$7:$A$91,data!$A$2:$X$78,22,FALSE)</f>
        <v>756</v>
      </c>
      <c r="W31" s="6">
        <f>VLOOKUP($A$7:$A$91,data!$A$2:$X$78,23,FALSE)</f>
        <v>620</v>
      </c>
      <c r="X31" s="6">
        <f>VLOOKUP($A$7:$A$91,data!$A$2:$X$78,24,FALSE)</f>
        <v>49</v>
      </c>
    </row>
    <row r="32" spans="1:24" ht="18.75" x14ac:dyDescent="0.2">
      <c r="A32" s="5" t="s">
        <v>33</v>
      </c>
      <c r="B32" s="6">
        <f>VLOOKUP($A$7:$A$91,data!$A$2:$R$78,2,FALSE)</f>
        <v>54014</v>
      </c>
      <c r="C32" s="6">
        <f>VLOOKUP($A$7:$A$91,data!$A$2:$R$78,3,FALSE)</f>
        <v>176214</v>
      </c>
      <c r="D32" s="6">
        <f>VLOOKUP($A$7:$A$91,data!$A$2:$R$78,4,FALSE)</f>
        <v>37210</v>
      </c>
      <c r="E32" s="6">
        <f>VLOOKUP($A$7:$A$91,data!$A$2:$R$78,5,FALSE)</f>
        <v>40</v>
      </c>
      <c r="F32" s="6">
        <f>VLOOKUP($A$7:$A$91,data!$A$2:$R$78,6,FALSE)</f>
        <v>14</v>
      </c>
      <c r="G32" s="6">
        <f>VLOOKUP($A$7:$A$91,data!$A$2:$R$78,7,FALSE)</f>
        <v>32597</v>
      </c>
      <c r="H32" s="6">
        <f>VLOOKUP($A$7:$A$91,data!$A$2:$R$78,8,FALSE)</f>
        <v>7793</v>
      </c>
      <c r="I32" s="6">
        <f>VLOOKUP($A$7:$A$91,data!$A$2:$R$78,9,FALSE)</f>
        <v>58964</v>
      </c>
      <c r="J32" s="6">
        <f>VLOOKUP($A$7:$A$91,data!$A$2:$R$78,10,FALSE)</f>
        <v>1489</v>
      </c>
      <c r="K32" s="6">
        <f>VLOOKUP($A$7:$A$91,data!$A$2:$R$78,11,FALSE)</f>
        <v>1597900</v>
      </c>
      <c r="L32" s="6">
        <f>VLOOKUP($A$7:$A$91,data!$A$2:$R$78,12,FALSE)</f>
        <v>38648</v>
      </c>
      <c r="M32" s="6">
        <f>VLOOKUP($A$7:$A$91,data!$A$2:$R$78,13,FALSE)</f>
        <v>261368</v>
      </c>
      <c r="N32" s="6">
        <f>VLOOKUP($A$7:$A$91,data!$A$2:$R$78,14,FALSE)</f>
        <v>314</v>
      </c>
      <c r="O32" s="6">
        <f>VLOOKUP($A$7:$A$91,data!$A$2:$R$78,15,FALSE)</f>
        <v>50116</v>
      </c>
      <c r="P32" s="6">
        <f>VLOOKUP($A$7:$A$91,data!$A$2:$R$78,16,FALSE)</f>
        <v>2837</v>
      </c>
      <c r="Q32" s="6">
        <f>VLOOKUP($A$7:$A$91,data!$A$2:$R$78,17,FALSE)</f>
        <v>7532</v>
      </c>
      <c r="R32" s="6">
        <f>VLOOKUP($A$7:$A$91,data!$A$2:$R$78,18,FALSE)</f>
        <v>211</v>
      </c>
      <c r="S32" s="6">
        <f>VLOOKUP($A$7:$A$91,data!$A$2:$X$78,19,FALSE)</f>
        <v>27369</v>
      </c>
      <c r="T32" s="6">
        <f>VLOOKUP($A$7:$A$91,data!$A$2:$X$78,20,FALSE)</f>
        <v>844</v>
      </c>
      <c r="U32" s="6">
        <f>VLOOKUP($A$7:$A$91,data!$A$2:$X$78,21,FALSE)</f>
        <v>2179</v>
      </c>
      <c r="V32" s="6">
        <f>VLOOKUP($A$7:$A$91,data!$A$2:$X$78,22,FALSE)</f>
        <v>139</v>
      </c>
      <c r="W32" s="6">
        <f>VLOOKUP($A$7:$A$91,data!$A$2:$X$78,23,FALSE)</f>
        <v>102</v>
      </c>
      <c r="X32" s="6">
        <f>VLOOKUP($A$7:$A$91,data!$A$2:$X$78,24,FALSE)</f>
        <v>5</v>
      </c>
    </row>
    <row r="33" spans="1:24" ht="18.75" x14ac:dyDescent="0.2">
      <c r="A33" s="5" t="s">
        <v>34</v>
      </c>
      <c r="B33" s="6">
        <f>VLOOKUP($A$7:$A$91,data!$A$2:$R$78,2,FALSE)</f>
        <v>81552</v>
      </c>
      <c r="C33" s="6">
        <f>VLOOKUP($A$7:$A$91,data!$A$2:$R$78,3,FALSE)</f>
        <v>117030</v>
      </c>
      <c r="D33" s="6">
        <f>VLOOKUP($A$7:$A$91,data!$A$2:$R$78,4,FALSE)</f>
        <v>16684</v>
      </c>
      <c r="E33" s="6">
        <f>VLOOKUP($A$7:$A$91,data!$A$2:$R$78,5,FALSE)</f>
        <v>7241</v>
      </c>
      <c r="F33" s="6">
        <f>VLOOKUP($A$7:$A$91,data!$A$2:$R$78,6,FALSE)</f>
        <v>216</v>
      </c>
      <c r="G33" s="6">
        <f>VLOOKUP($A$7:$A$91,data!$A$2:$R$78,7,FALSE)</f>
        <v>18491</v>
      </c>
      <c r="H33" s="6">
        <f>VLOOKUP($A$7:$A$91,data!$A$2:$R$78,8,FALSE)</f>
        <v>2930</v>
      </c>
      <c r="I33" s="6">
        <f>VLOOKUP($A$7:$A$91,data!$A$2:$R$78,9,FALSE)</f>
        <v>153355</v>
      </c>
      <c r="J33" s="6">
        <f>VLOOKUP($A$7:$A$91,data!$A$2:$R$78,10,FALSE)</f>
        <v>2405</v>
      </c>
      <c r="K33" s="6">
        <f>VLOOKUP($A$7:$A$91,data!$A$2:$R$78,11,FALSE)</f>
        <v>2776535</v>
      </c>
      <c r="L33" s="6">
        <f>VLOOKUP($A$7:$A$91,data!$A$2:$R$78,12,FALSE)</f>
        <v>74401</v>
      </c>
      <c r="M33" s="6">
        <f>VLOOKUP($A$7:$A$91,data!$A$2:$R$78,13,FALSE)</f>
        <v>4921322</v>
      </c>
      <c r="N33" s="6">
        <f>VLOOKUP($A$7:$A$91,data!$A$2:$R$78,14,FALSE)</f>
        <v>354</v>
      </c>
      <c r="O33" s="6">
        <f>VLOOKUP($A$7:$A$91,data!$A$2:$R$78,15,FALSE)</f>
        <v>1256326</v>
      </c>
      <c r="P33" s="6">
        <f>VLOOKUP($A$7:$A$91,data!$A$2:$R$78,16,FALSE)</f>
        <v>2231</v>
      </c>
      <c r="Q33" s="6">
        <f>VLOOKUP($A$7:$A$91,data!$A$2:$R$78,17,FALSE)</f>
        <v>581319</v>
      </c>
      <c r="R33" s="6">
        <f>VLOOKUP($A$7:$A$91,data!$A$2:$R$78,18,FALSE)</f>
        <v>619</v>
      </c>
      <c r="S33" s="6">
        <f>VLOOKUP($A$7:$A$91,data!$A$2:$X$78,19,FALSE)</f>
        <v>292787</v>
      </c>
      <c r="T33" s="6">
        <f>VLOOKUP($A$7:$A$91,data!$A$2:$X$78,20,FALSE)</f>
        <v>1762</v>
      </c>
      <c r="U33" s="6">
        <f>VLOOKUP($A$7:$A$91,data!$A$2:$X$78,21,FALSE)</f>
        <v>38777</v>
      </c>
      <c r="V33" s="6">
        <f>VLOOKUP($A$7:$A$91,data!$A$2:$X$78,22,FALSE)</f>
        <v>1562</v>
      </c>
      <c r="W33" s="6">
        <f>VLOOKUP($A$7:$A$91,data!$A$2:$X$78,23,FALSE)</f>
        <v>997</v>
      </c>
      <c r="X33" s="6">
        <f>VLOOKUP($A$7:$A$91,data!$A$2:$X$78,24,FALSE)</f>
        <v>55</v>
      </c>
    </row>
    <row r="34" spans="1:24" ht="18.75" x14ac:dyDescent="0.2">
      <c r="A34" s="5" t="s">
        <v>35</v>
      </c>
      <c r="B34" s="6">
        <f>VLOOKUP($A$7:$A$91,data!$A$2:$R$78,2,FALSE)</f>
        <v>41123</v>
      </c>
      <c r="C34" s="6">
        <f>VLOOKUP($A$7:$A$91,data!$A$2:$R$78,3,FALSE)</f>
        <v>119259</v>
      </c>
      <c r="D34" s="6">
        <f>VLOOKUP($A$7:$A$91,data!$A$2:$R$78,4,FALSE)</f>
        <v>28186</v>
      </c>
      <c r="E34" s="6">
        <f>VLOOKUP($A$7:$A$91,data!$A$2:$R$78,5,FALSE)</f>
        <v>11</v>
      </c>
      <c r="F34" s="6">
        <f>VLOOKUP($A$7:$A$91,data!$A$2:$R$78,6,FALSE)</f>
        <v>4</v>
      </c>
      <c r="G34" s="6">
        <f>VLOOKUP($A$7:$A$91,data!$A$2:$R$78,7,FALSE)</f>
        <v>19029</v>
      </c>
      <c r="H34" s="6">
        <f>VLOOKUP($A$7:$A$91,data!$A$2:$R$78,8,FALSE)</f>
        <v>4870</v>
      </c>
      <c r="I34" s="6">
        <f>VLOOKUP($A$7:$A$91,data!$A$2:$R$78,9,FALSE)</f>
        <v>44106</v>
      </c>
      <c r="J34" s="6">
        <f>VLOOKUP($A$7:$A$91,data!$A$2:$R$78,10,FALSE)</f>
        <v>956</v>
      </c>
      <c r="K34" s="6">
        <f>VLOOKUP($A$7:$A$91,data!$A$2:$R$78,11,FALSE)</f>
        <v>1146571</v>
      </c>
      <c r="L34" s="6">
        <f>VLOOKUP($A$7:$A$91,data!$A$2:$R$78,12,FALSE)</f>
        <v>27299</v>
      </c>
      <c r="M34" s="6">
        <f>VLOOKUP($A$7:$A$91,data!$A$2:$R$78,13,FALSE)</f>
        <v>472339</v>
      </c>
      <c r="N34" s="6">
        <f>VLOOKUP($A$7:$A$91,data!$A$2:$R$78,14,FALSE)</f>
        <v>103</v>
      </c>
      <c r="O34" s="6">
        <f>VLOOKUP($A$7:$A$91,data!$A$2:$R$78,15,FALSE)</f>
        <v>76650</v>
      </c>
      <c r="P34" s="6">
        <f>VLOOKUP($A$7:$A$91,data!$A$2:$R$78,16,FALSE)</f>
        <v>2023</v>
      </c>
      <c r="Q34" s="6">
        <f>VLOOKUP($A$7:$A$91,data!$A$2:$R$78,17,FALSE)</f>
        <v>6365</v>
      </c>
      <c r="R34" s="6">
        <f>VLOOKUP($A$7:$A$91,data!$A$2:$R$78,18,FALSE)</f>
        <v>220</v>
      </c>
      <c r="S34" s="6">
        <f>VLOOKUP($A$7:$A$91,data!$A$2:$X$78,19,FALSE)</f>
        <v>13114</v>
      </c>
      <c r="T34" s="6">
        <f>VLOOKUP($A$7:$A$91,data!$A$2:$X$78,20,FALSE)</f>
        <v>207</v>
      </c>
      <c r="U34" s="6">
        <f>VLOOKUP($A$7:$A$91,data!$A$2:$X$78,21,FALSE)</f>
        <v>3667</v>
      </c>
      <c r="V34" s="6">
        <f>VLOOKUP($A$7:$A$91,data!$A$2:$X$78,22,FALSE)</f>
        <v>135</v>
      </c>
      <c r="W34" s="6">
        <f>VLOOKUP($A$7:$A$91,data!$A$2:$X$78,23,FALSE)</f>
        <v>51</v>
      </c>
      <c r="X34" s="6">
        <f>VLOOKUP($A$7:$A$91,data!$A$2:$X$78,24,FALSE)</f>
        <v>7</v>
      </c>
    </row>
    <row r="35" spans="1:24" ht="18.75" x14ac:dyDescent="0.2">
      <c r="A35" s="9" t="s">
        <v>4</v>
      </c>
      <c r="B35" s="8">
        <f>SUM(B36:B47)</f>
        <v>870122</v>
      </c>
      <c r="C35" s="8">
        <f t="shared" ref="C35:X35" si="16">SUM(C36:C47)</f>
        <v>2144557</v>
      </c>
      <c r="D35" s="8">
        <f t="shared" si="16"/>
        <v>400733</v>
      </c>
      <c r="E35" s="8">
        <f t="shared" si="16"/>
        <v>69737</v>
      </c>
      <c r="F35" s="8">
        <f t="shared" si="16"/>
        <v>2068</v>
      </c>
      <c r="G35" s="8">
        <f t="shared" si="16"/>
        <v>565128</v>
      </c>
      <c r="H35" s="8">
        <f t="shared" si="16"/>
        <v>111833</v>
      </c>
      <c r="I35" s="8">
        <f t="shared" si="16"/>
        <v>1172105</v>
      </c>
      <c r="J35" s="8">
        <f t="shared" si="16"/>
        <v>33027</v>
      </c>
      <c r="K35" s="8">
        <f t="shared" ref="K35:L35" si="17">SUM(K36:K47)</f>
        <v>29198066</v>
      </c>
      <c r="L35" s="8">
        <f t="shared" si="17"/>
        <v>676819</v>
      </c>
      <c r="M35" s="8">
        <f t="shared" ref="M35:N35" si="18">SUM(M36:M47)</f>
        <v>4074028</v>
      </c>
      <c r="N35" s="8">
        <f t="shared" si="18"/>
        <v>9457</v>
      </c>
      <c r="O35" s="8">
        <f t="shared" si="16"/>
        <v>4340846</v>
      </c>
      <c r="P35" s="8">
        <f t="shared" si="16"/>
        <v>38593</v>
      </c>
      <c r="Q35" s="8">
        <f t="shared" si="16"/>
        <v>437481</v>
      </c>
      <c r="R35" s="8">
        <f t="shared" si="16"/>
        <v>11097</v>
      </c>
      <c r="S35" s="8">
        <f t="shared" ref="S35:T35" si="19">SUM(S36:S47)</f>
        <v>969637</v>
      </c>
      <c r="T35" s="8">
        <f t="shared" si="19"/>
        <v>14225</v>
      </c>
      <c r="U35" s="8">
        <f t="shared" si="16"/>
        <v>126620</v>
      </c>
      <c r="V35" s="8">
        <f t="shared" si="16"/>
        <v>5902</v>
      </c>
      <c r="W35" s="8">
        <f t="shared" si="16"/>
        <v>3124</v>
      </c>
      <c r="X35" s="8">
        <f t="shared" si="16"/>
        <v>260</v>
      </c>
    </row>
    <row r="36" spans="1:24" ht="18.75" x14ac:dyDescent="0.2">
      <c r="A36" s="5" t="s">
        <v>36</v>
      </c>
      <c r="B36" s="6">
        <f>VLOOKUP($A$7:$A$91,data!$A$2:$R$78,2,FALSE)</f>
        <v>24695</v>
      </c>
      <c r="C36" s="6">
        <f>VLOOKUP($A$7:$A$91,data!$A$2:$R$78,3,FALSE)</f>
        <v>45905</v>
      </c>
      <c r="D36" s="6">
        <f>VLOOKUP($A$7:$A$91,data!$A$2:$R$78,4,FALSE)</f>
        <v>6249</v>
      </c>
      <c r="E36" s="6">
        <f>VLOOKUP($A$7:$A$91,data!$A$2:$R$78,5,FALSE)</f>
        <v>918</v>
      </c>
      <c r="F36" s="6">
        <f>VLOOKUP($A$7:$A$91,data!$A$2:$R$78,6,FALSE)</f>
        <v>6</v>
      </c>
      <c r="G36" s="6">
        <f>VLOOKUP($A$7:$A$91,data!$A$2:$R$78,7,FALSE)</f>
        <v>21226</v>
      </c>
      <c r="H36" s="6">
        <f>VLOOKUP($A$7:$A$91,data!$A$2:$R$78,8,FALSE)</f>
        <v>2732</v>
      </c>
      <c r="I36" s="6">
        <f>VLOOKUP($A$7:$A$91,data!$A$2:$R$78,9,FALSE)</f>
        <v>21325</v>
      </c>
      <c r="J36" s="6">
        <f>VLOOKUP($A$7:$A$91,data!$A$2:$R$78,10,FALSE)</f>
        <v>950</v>
      </c>
      <c r="K36" s="6">
        <f>VLOOKUP($A$7:$A$91,data!$A$2:$R$78,11,FALSE)</f>
        <v>1509534</v>
      </c>
      <c r="L36" s="6">
        <f>VLOOKUP($A$7:$A$91,data!$A$2:$R$78,12,FALSE)</f>
        <v>20832</v>
      </c>
      <c r="M36" s="6">
        <f>VLOOKUP($A$7:$A$91,data!$A$2:$R$78,13,FALSE)</f>
        <v>24798</v>
      </c>
      <c r="N36" s="6">
        <f>VLOOKUP($A$7:$A$91,data!$A$2:$R$78,14,FALSE)</f>
        <v>153</v>
      </c>
      <c r="O36" s="6">
        <f>VLOOKUP($A$7:$A$91,data!$A$2:$R$78,15,FALSE)</f>
        <v>57793</v>
      </c>
      <c r="P36" s="6">
        <f>VLOOKUP($A$7:$A$91,data!$A$2:$R$78,16,FALSE)</f>
        <v>849</v>
      </c>
      <c r="Q36" s="6">
        <f>VLOOKUP($A$7:$A$91,data!$A$2:$R$78,17,FALSE)</f>
        <v>18294</v>
      </c>
      <c r="R36" s="6">
        <f>VLOOKUP($A$7:$A$91,data!$A$2:$R$78,18,FALSE)</f>
        <v>153</v>
      </c>
      <c r="S36" s="6">
        <f>VLOOKUP($A$7:$A$91,data!$A$2:$X$78,19,FALSE)</f>
        <v>23203</v>
      </c>
      <c r="T36" s="6">
        <f>VLOOKUP($A$7:$A$91,data!$A$2:$X$78,20,FALSE)</f>
        <v>214</v>
      </c>
      <c r="U36" s="6">
        <f>VLOOKUP($A$7:$A$91,data!$A$2:$X$78,21,FALSE)</f>
        <v>4594</v>
      </c>
      <c r="V36" s="6">
        <f>VLOOKUP($A$7:$A$91,data!$A$2:$X$78,22,FALSE)</f>
        <v>203</v>
      </c>
      <c r="W36" s="6">
        <f>VLOOKUP($A$7:$A$91,data!$A$2:$X$78,23,FALSE)</f>
        <v>56</v>
      </c>
      <c r="X36" s="6">
        <f>VLOOKUP($A$7:$A$91,data!$A$2:$X$78,24,FALSE)</f>
        <v>3</v>
      </c>
    </row>
    <row r="37" spans="1:24" ht="18.75" x14ac:dyDescent="0.2">
      <c r="A37" s="5" t="s">
        <v>37</v>
      </c>
      <c r="B37" s="6">
        <f>VLOOKUP($A$7:$A$91,data!$A$2:$R$78,2,FALSE)</f>
        <v>31093</v>
      </c>
      <c r="C37" s="6">
        <f>VLOOKUP($A$7:$A$91,data!$A$2:$R$78,3,FALSE)</f>
        <v>60381</v>
      </c>
      <c r="D37" s="6">
        <f>VLOOKUP($A$7:$A$91,data!$A$2:$R$78,4,FALSE)</f>
        <v>8693</v>
      </c>
      <c r="E37" s="6">
        <f>VLOOKUP($A$7:$A$91,data!$A$2:$R$78,5,FALSE)</f>
        <v>1944</v>
      </c>
      <c r="F37" s="6">
        <f>VLOOKUP($A$7:$A$91,data!$A$2:$R$78,6,FALSE)</f>
        <v>41</v>
      </c>
      <c r="G37" s="6">
        <f>VLOOKUP($A$7:$A$91,data!$A$2:$R$78,7,FALSE)</f>
        <v>18172</v>
      </c>
      <c r="H37" s="6">
        <f>VLOOKUP($A$7:$A$91,data!$A$2:$R$78,8,FALSE)</f>
        <v>3166</v>
      </c>
      <c r="I37" s="6">
        <f>VLOOKUP($A$7:$A$91,data!$A$2:$R$78,9,FALSE)</f>
        <v>44806</v>
      </c>
      <c r="J37" s="6">
        <f>VLOOKUP($A$7:$A$91,data!$A$2:$R$78,10,FALSE)</f>
        <v>1465</v>
      </c>
      <c r="K37" s="6">
        <f>VLOOKUP($A$7:$A$91,data!$A$2:$R$78,11,FALSE)</f>
        <v>1499771</v>
      </c>
      <c r="L37" s="6">
        <f>VLOOKUP($A$7:$A$91,data!$A$2:$R$78,12,FALSE)</f>
        <v>27361</v>
      </c>
      <c r="M37" s="6">
        <f>VLOOKUP($A$7:$A$91,data!$A$2:$R$78,13,FALSE)</f>
        <v>379666</v>
      </c>
      <c r="N37" s="6">
        <f>VLOOKUP($A$7:$A$91,data!$A$2:$R$78,14,FALSE)</f>
        <v>160</v>
      </c>
      <c r="O37" s="6">
        <f>VLOOKUP($A$7:$A$91,data!$A$2:$R$78,15,FALSE)</f>
        <v>60843</v>
      </c>
      <c r="P37" s="6">
        <f>VLOOKUP($A$7:$A$91,data!$A$2:$R$78,16,FALSE)</f>
        <v>473</v>
      </c>
      <c r="Q37" s="6">
        <f>VLOOKUP($A$7:$A$91,data!$A$2:$R$78,17,FALSE)</f>
        <v>5714</v>
      </c>
      <c r="R37" s="6">
        <f>VLOOKUP($A$7:$A$91,data!$A$2:$R$78,18,FALSE)</f>
        <v>80</v>
      </c>
      <c r="S37" s="6">
        <f>VLOOKUP($A$7:$A$91,data!$A$2:$X$78,19,FALSE)</f>
        <v>28014</v>
      </c>
      <c r="T37" s="6">
        <f>VLOOKUP($A$7:$A$91,data!$A$2:$X$78,20,FALSE)</f>
        <v>291</v>
      </c>
      <c r="U37" s="6">
        <f>VLOOKUP($A$7:$A$91,data!$A$2:$X$78,21,FALSE)</f>
        <v>11060</v>
      </c>
      <c r="V37" s="6">
        <f>VLOOKUP($A$7:$A$91,data!$A$2:$X$78,22,FALSE)</f>
        <v>489</v>
      </c>
      <c r="W37" s="6">
        <f>VLOOKUP($A$7:$A$91,data!$A$2:$X$78,23,FALSE)</f>
        <v>133</v>
      </c>
      <c r="X37" s="6">
        <f>VLOOKUP($A$7:$A$91,data!$A$2:$X$78,24,FALSE)</f>
        <v>8</v>
      </c>
    </row>
    <row r="38" spans="1:24" ht="18.75" x14ac:dyDescent="0.2">
      <c r="A38" s="5" t="s">
        <v>38</v>
      </c>
      <c r="B38" s="6">
        <f>VLOOKUP($A$7:$A$91,data!$A$2:$R$78,2,FALSE)</f>
        <v>102146</v>
      </c>
      <c r="C38" s="6">
        <f>VLOOKUP($A$7:$A$91,data!$A$2:$R$78,3,FALSE)</f>
        <v>310224</v>
      </c>
      <c r="D38" s="6">
        <f>VLOOKUP($A$7:$A$91,data!$A$2:$R$78,4,FALSE)</f>
        <v>52283</v>
      </c>
      <c r="E38" s="6">
        <f>VLOOKUP($A$7:$A$91,data!$A$2:$R$78,5,FALSE)</f>
        <v>37735</v>
      </c>
      <c r="F38" s="6">
        <f>VLOOKUP($A$7:$A$91,data!$A$2:$R$78,6,FALSE)</f>
        <v>1110</v>
      </c>
      <c r="G38" s="6">
        <f>VLOOKUP($A$7:$A$91,data!$A$2:$R$78,7,FALSE)</f>
        <v>48826</v>
      </c>
      <c r="H38" s="6">
        <f>VLOOKUP($A$7:$A$91,data!$A$2:$R$78,8,FALSE)</f>
        <v>8253</v>
      </c>
      <c r="I38" s="6">
        <f>VLOOKUP($A$7:$A$91,data!$A$2:$R$78,9,FALSE)</f>
        <v>134887</v>
      </c>
      <c r="J38" s="6">
        <f>VLOOKUP($A$7:$A$91,data!$A$2:$R$78,10,FALSE)</f>
        <v>3898</v>
      </c>
      <c r="K38" s="6">
        <f>VLOOKUP($A$7:$A$91,data!$A$2:$R$78,11,FALSE)</f>
        <v>3627958</v>
      </c>
      <c r="L38" s="6">
        <f>VLOOKUP($A$7:$A$91,data!$A$2:$R$78,12,FALSE)</f>
        <v>73569</v>
      </c>
      <c r="M38" s="6">
        <f>VLOOKUP($A$7:$A$91,data!$A$2:$R$78,13,FALSE)</f>
        <v>1736340</v>
      </c>
      <c r="N38" s="6">
        <f>VLOOKUP($A$7:$A$91,data!$A$2:$R$78,14,FALSE)</f>
        <v>2008</v>
      </c>
      <c r="O38" s="6">
        <f>VLOOKUP($A$7:$A$91,data!$A$2:$R$78,15,FALSE)</f>
        <v>1179981</v>
      </c>
      <c r="P38" s="6">
        <f>VLOOKUP($A$7:$A$91,data!$A$2:$R$78,16,FALSE)</f>
        <v>4340</v>
      </c>
      <c r="Q38" s="6">
        <f>VLOOKUP($A$7:$A$91,data!$A$2:$R$78,17,FALSE)</f>
        <v>153796</v>
      </c>
      <c r="R38" s="6">
        <f>VLOOKUP($A$7:$A$91,data!$A$2:$R$78,18,FALSE)</f>
        <v>2334</v>
      </c>
      <c r="S38" s="6">
        <f>VLOOKUP($A$7:$A$91,data!$A$2:$X$78,19,FALSE)</f>
        <v>301735</v>
      </c>
      <c r="T38" s="6">
        <f>VLOOKUP($A$7:$A$91,data!$A$2:$X$78,20,FALSE)</f>
        <v>2224</v>
      </c>
      <c r="U38" s="6">
        <f>VLOOKUP($A$7:$A$91,data!$A$2:$X$78,21,FALSE)</f>
        <v>25807</v>
      </c>
      <c r="V38" s="6">
        <f>VLOOKUP($A$7:$A$91,data!$A$2:$X$78,22,FALSE)</f>
        <v>1112</v>
      </c>
      <c r="W38" s="6">
        <f>VLOOKUP($A$7:$A$91,data!$A$2:$X$78,23,FALSE)</f>
        <v>174</v>
      </c>
      <c r="X38" s="6">
        <f>VLOOKUP($A$7:$A$91,data!$A$2:$X$78,24,FALSE)</f>
        <v>35</v>
      </c>
    </row>
    <row r="39" spans="1:24" ht="18.75" x14ac:dyDescent="0.2">
      <c r="A39" s="5" t="s">
        <v>39</v>
      </c>
      <c r="B39" s="6">
        <f>VLOOKUP($A$7:$A$91,data!$A$2:$R$78,2,FALSE)</f>
        <v>105783</v>
      </c>
      <c r="C39" s="6">
        <f>VLOOKUP($A$7:$A$91,data!$A$2:$R$78,3,FALSE)</f>
        <v>187185</v>
      </c>
      <c r="D39" s="6">
        <f>VLOOKUP($A$7:$A$91,data!$A$2:$R$78,4,FALSE)</f>
        <v>29054</v>
      </c>
      <c r="E39" s="6">
        <f>VLOOKUP($A$7:$A$91,data!$A$2:$R$78,5,FALSE)</f>
        <v>7497</v>
      </c>
      <c r="F39" s="6">
        <f>VLOOKUP($A$7:$A$91,data!$A$2:$R$78,6,FALSE)</f>
        <v>218</v>
      </c>
      <c r="G39" s="6">
        <f>VLOOKUP($A$7:$A$91,data!$A$2:$R$78,7,FALSE)</f>
        <v>68864</v>
      </c>
      <c r="H39" s="6">
        <f>VLOOKUP($A$7:$A$91,data!$A$2:$R$78,8,FALSE)</f>
        <v>13149</v>
      </c>
      <c r="I39" s="6">
        <f>VLOOKUP($A$7:$A$91,data!$A$2:$R$78,9,FALSE)</f>
        <v>193200</v>
      </c>
      <c r="J39" s="6">
        <f>VLOOKUP($A$7:$A$91,data!$A$2:$R$78,10,FALSE)</f>
        <v>3479</v>
      </c>
      <c r="K39" s="6">
        <f>VLOOKUP($A$7:$A$91,data!$A$2:$R$78,11,FALSE)</f>
        <v>4476725</v>
      </c>
      <c r="L39" s="6">
        <f>VLOOKUP($A$7:$A$91,data!$A$2:$R$78,12,FALSE)</f>
        <v>92837</v>
      </c>
      <c r="M39" s="6">
        <f>VLOOKUP($A$7:$A$91,data!$A$2:$R$78,13,FALSE)</f>
        <v>308501</v>
      </c>
      <c r="N39" s="6">
        <f>VLOOKUP($A$7:$A$91,data!$A$2:$R$78,14,FALSE)</f>
        <v>1258</v>
      </c>
      <c r="O39" s="6">
        <f>VLOOKUP($A$7:$A$91,data!$A$2:$R$78,15,FALSE)</f>
        <v>255774</v>
      </c>
      <c r="P39" s="6">
        <f>VLOOKUP($A$7:$A$91,data!$A$2:$R$78,16,FALSE)</f>
        <v>4581</v>
      </c>
      <c r="Q39" s="6">
        <f>VLOOKUP($A$7:$A$91,data!$A$2:$R$78,17,FALSE)</f>
        <v>23645</v>
      </c>
      <c r="R39" s="6">
        <f>VLOOKUP($A$7:$A$91,data!$A$2:$R$78,18,FALSE)</f>
        <v>562</v>
      </c>
      <c r="S39" s="6">
        <f>VLOOKUP($A$7:$A$91,data!$A$2:$X$78,19,FALSE)</f>
        <v>63026</v>
      </c>
      <c r="T39" s="6">
        <f>VLOOKUP($A$7:$A$91,data!$A$2:$X$78,20,FALSE)</f>
        <v>1345</v>
      </c>
      <c r="U39" s="6">
        <f>VLOOKUP($A$7:$A$91,data!$A$2:$X$78,21,FALSE)</f>
        <v>20246</v>
      </c>
      <c r="V39" s="6">
        <f>VLOOKUP($A$7:$A$91,data!$A$2:$X$78,22,FALSE)</f>
        <v>927</v>
      </c>
      <c r="W39" s="6">
        <f>VLOOKUP($A$7:$A$91,data!$A$2:$X$78,23,FALSE)</f>
        <v>410</v>
      </c>
      <c r="X39" s="6">
        <f>VLOOKUP($A$7:$A$91,data!$A$2:$X$78,24,FALSE)</f>
        <v>31</v>
      </c>
    </row>
    <row r="40" spans="1:24" ht="18.75" x14ac:dyDescent="0.2">
      <c r="A40" s="5" t="s">
        <v>40</v>
      </c>
      <c r="B40" s="6">
        <f>VLOOKUP($A$7:$A$91,data!$A$2:$R$78,2,FALSE)</f>
        <v>40046</v>
      </c>
      <c r="C40" s="6">
        <f>VLOOKUP($A$7:$A$91,data!$A$2:$R$78,3,FALSE)</f>
        <v>48477</v>
      </c>
      <c r="D40" s="6">
        <f>VLOOKUP($A$7:$A$91,data!$A$2:$R$78,4,FALSE)</f>
        <v>5725</v>
      </c>
      <c r="E40" s="6">
        <f>VLOOKUP($A$7:$A$91,data!$A$2:$R$78,5,FALSE)</f>
        <v>6783</v>
      </c>
      <c r="F40" s="6">
        <f>VLOOKUP($A$7:$A$91,data!$A$2:$R$78,6,FALSE)</f>
        <v>83</v>
      </c>
      <c r="G40" s="6">
        <f>VLOOKUP($A$7:$A$91,data!$A$2:$R$78,7,FALSE)</f>
        <v>14094</v>
      </c>
      <c r="H40" s="6">
        <f>VLOOKUP($A$7:$A$91,data!$A$2:$R$78,8,FALSE)</f>
        <v>1763</v>
      </c>
      <c r="I40" s="6">
        <f>VLOOKUP($A$7:$A$91,data!$A$2:$R$78,9,FALSE)</f>
        <v>72669</v>
      </c>
      <c r="J40" s="6">
        <f>VLOOKUP($A$7:$A$91,data!$A$2:$R$78,10,FALSE)</f>
        <v>1117</v>
      </c>
      <c r="K40" s="6">
        <f>VLOOKUP($A$7:$A$91,data!$A$2:$R$78,11,FALSE)</f>
        <v>1339159</v>
      </c>
      <c r="L40" s="6">
        <f>VLOOKUP($A$7:$A$91,data!$A$2:$R$78,12,FALSE)</f>
        <v>36277</v>
      </c>
      <c r="M40" s="6">
        <f>VLOOKUP($A$7:$A$91,data!$A$2:$R$78,13,FALSE)</f>
        <v>193810</v>
      </c>
      <c r="N40" s="6">
        <f>VLOOKUP($A$7:$A$91,data!$A$2:$R$78,14,FALSE)</f>
        <v>102</v>
      </c>
      <c r="O40" s="6">
        <f>VLOOKUP($A$7:$A$91,data!$A$2:$R$78,15,FALSE)</f>
        <v>61719</v>
      </c>
      <c r="P40" s="6">
        <f>VLOOKUP($A$7:$A$91,data!$A$2:$R$78,16,FALSE)</f>
        <v>1263</v>
      </c>
      <c r="Q40" s="6">
        <f>VLOOKUP($A$7:$A$91,data!$A$2:$R$78,17,FALSE)</f>
        <v>3788</v>
      </c>
      <c r="R40" s="6">
        <f>VLOOKUP($A$7:$A$91,data!$A$2:$R$78,18,FALSE)</f>
        <v>68</v>
      </c>
      <c r="S40" s="6">
        <f>VLOOKUP($A$7:$A$91,data!$A$2:$X$78,19,FALSE)</f>
        <v>11900</v>
      </c>
      <c r="T40" s="6">
        <f>VLOOKUP($A$7:$A$91,data!$A$2:$X$78,20,FALSE)</f>
        <v>125</v>
      </c>
      <c r="U40" s="6">
        <f>VLOOKUP($A$7:$A$91,data!$A$2:$X$78,21,FALSE)</f>
        <v>10269</v>
      </c>
      <c r="V40" s="6">
        <f>VLOOKUP($A$7:$A$91,data!$A$2:$X$78,22,FALSE)</f>
        <v>409</v>
      </c>
      <c r="W40" s="6">
        <f>VLOOKUP($A$7:$A$91,data!$A$2:$X$78,23,FALSE)</f>
        <v>373</v>
      </c>
      <c r="X40" s="6">
        <f>VLOOKUP($A$7:$A$91,data!$A$2:$X$78,24,FALSE)</f>
        <v>22</v>
      </c>
    </row>
    <row r="41" spans="1:24" ht="18.75" x14ac:dyDescent="0.2">
      <c r="A41" s="5" t="s">
        <v>41</v>
      </c>
      <c r="B41" s="6">
        <f>VLOOKUP($A$7:$A$91,data!$A$2:$R$78,2,FALSE)</f>
        <v>33037</v>
      </c>
      <c r="C41" s="6">
        <f>VLOOKUP($A$7:$A$91,data!$A$2:$R$78,3,FALSE)</f>
        <v>57981</v>
      </c>
      <c r="D41" s="6">
        <f>VLOOKUP($A$7:$A$91,data!$A$2:$R$78,4,FALSE)</f>
        <v>9352</v>
      </c>
      <c r="E41" s="6">
        <f>VLOOKUP($A$7:$A$91,data!$A$2:$R$78,5,FALSE)</f>
        <v>13</v>
      </c>
      <c r="F41" s="6">
        <f>VLOOKUP($A$7:$A$91,data!$A$2:$R$78,6,FALSE)</f>
        <v>2</v>
      </c>
      <c r="G41" s="6">
        <f>VLOOKUP($A$7:$A$91,data!$A$2:$R$78,7,FALSE)</f>
        <v>16428</v>
      </c>
      <c r="H41" s="6">
        <f>VLOOKUP($A$7:$A$91,data!$A$2:$R$78,8,FALSE)</f>
        <v>2692</v>
      </c>
      <c r="I41" s="6">
        <f>VLOOKUP($A$7:$A$91,data!$A$2:$R$78,9,FALSE)</f>
        <v>111520</v>
      </c>
      <c r="J41" s="6">
        <f>VLOOKUP($A$7:$A$91,data!$A$2:$R$78,10,FALSE)</f>
        <v>1180</v>
      </c>
      <c r="K41" s="6">
        <f>VLOOKUP($A$7:$A$91,data!$A$2:$R$78,11,FALSE)</f>
        <v>1156930</v>
      </c>
      <c r="L41" s="6">
        <f>VLOOKUP($A$7:$A$91,data!$A$2:$R$78,12,FALSE)</f>
        <v>29034</v>
      </c>
      <c r="M41" s="6">
        <f>VLOOKUP($A$7:$A$91,data!$A$2:$R$78,13,FALSE)</f>
        <v>14444</v>
      </c>
      <c r="N41" s="6">
        <f>VLOOKUP($A$7:$A$91,data!$A$2:$R$78,14,FALSE)</f>
        <v>187</v>
      </c>
      <c r="O41" s="6">
        <f>VLOOKUP($A$7:$A$91,data!$A$2:$R$78,15,FALSE)</f>
        <v>624876</v>
      </c>
      <c r="P41" s="6">
        <f>VLOOKUP($A$7:$A$91,data!$A$2:$R$78,16,FALSE)</f>
        <v>907</v>
      </c>
      <c r="Q41" s="6">
        <f>VLOOKUP($A$7:$A$91,data!$A$2:$R$78,17,FALSE)</f>
        <v>7125</v>
      </c>
      <c r="R41" s="6">
        <f>VLOOKUP($A$7:$A$91,data!$A$2:$R$78,18,FALSE)</f>
        <v>106</v>
      </c>
      <c r="S41" s="6">
        <f>VLOOKUP($A$7:$A$91,data!$A$2:$X$78,19,FALSE)</f>
        <v>31013</v>
      </c>
      <c r="T41" s="6">
        <f>VLOOKUP($A$7:$A$91,data!$A$2:$X$78,20,FALSE)</f>
        <v>320</v>
      </c>
      <c r="U41" s="6">
        <f>VLOOKUP($A$7:$A$91,data!$A$2:$X$78,21,FALSE)</f>
        <v>8929</v>
      </c>
      <c r="V41" s="6">
        <f>VLOOKUP($A$7:$A$91,data!$A$2:$X$78,22,FALSE)</f>
        <v>402</v>
      </c>
      <c r="W41" s="6">
        <f>VLOOKUP($A$7:$A$91,data!$A$2:$X$78,23,FALSE)</f>
        <v>410</v>
      </c>
      <c r="X41" s="6">
        <f>VLOOKUP($A$7:$A$91,data!$A$2:$X$78,24,FALSE)</f>
        <v>14</v>
      </c>
    </row>
    <row r="42" spans="1:24" ht="18.75" x14ac:dyDescent="0.2">
      <c r="A42" s="5" t="s">
        <v>42</v>
      </c>
      <c r="B42" s="6">
        <f>VLOOKUP($A$7:$A$91,data!$A$2:$R$78,2,FALSE)</f>
        <v>101083</v>
      </c>
      <c r="C42" s="6">
        <f>VLOOKUP($A$7:$A$91,data!$A$2:$R$78,3,FALSE)</f>
        <v>349531</v>
      </c>
      <c r="D42" s="6">
        <f>VLOOKUP($A$7:$A$91,data!$A$2:$R$78,4,FALSE)</f>
        <v>63485</v>
      </c>
      <c r="E42" s="6">
        <f>VLOOKUP($A$7:$A$91,data!$A$2:$R$78,5,FALSE)</f>
        <v>8689</v>
      </c>
      <c r="F42" s="6">
        <f>VLOOKUP($A$7:$A$91,data!$A$2:$R$78,6,FALSE)</f>
        <v>276</v>
      </c>
      <c r="G42" s="6">
        <f>VLOOKUP($A$7:$A$91,data!$A$2:$R$78,7,FALSE)</f>
        <v>71199</v>
      </c>
      <c r="H42" s="6">
        <f>VLOOKUP($A$7:$A$91,data!$A$2:$R$78,8,FALSE)</f>
        <v>14377</v>
      </c>
      <c r="I42" s="6">
        <f>VLOOKUP($A$7:$A$91,data!$A$2:$R$78,9,FALSE)</f>
        <v>131929</v>
      </c>
      <c r="J42" s="6">
        <f>VLOOKUP($A$7:$A$91,data!$A$2:$R$78,10,FALSE)</f>
        <v>3426</v>
      </c>
      <c r="K42" s="6">
        <f>VLOOKUP($A$7:$A$91,data!$A$2:$R$78,11,FALSE)</f>
        <v>3413372</v>
      </c>
      <c r="L42" s="6">
        <f>VLOOKUP($A$7:$A$91,data!$A$2:$R$78,12,FALSE)</f>
        <v>73418</v>
      </c>
      <c r="M42" s="6">
        <f>VLOOKUP($A$7:$A$91,data!$A$2:$R$78,13,FALSE)</f>
        <v>751448</v>
      </c>
      <c r="N42" s="6">
        <f>VLOOKUP($A$7:$A$91,data!$A$2:$R$78,14,FALSE)</f>
        <v>1936</v>
      </c>
      <c r="O42" s="6">
        <f>VLOOKUP($A$7:$A$91,data!$A$2:$R$78,15,FALSE)</f>
        <v>459158</v>
      </c>
      <c r="P42" s="6">
        <f>VLOOKUP($A$7:$A$91,data!$A$2:$R$78,16,FALSE)</f>
        <v>4354</v>
      </c>
      <c r="Q42" s="6">
        <f>VLOOKUP($A$7:$A$91,data!$A$2:$R$78,17,FALSE)</f>
        <v>90375</v>
      </c>
      <c r="R42" s="6">
        <f>VLOOKUP($A$7:$A$91,data!$A$2:$R$78,18,FALSE)</f>
        <v>3427</v>
      </c>
      <c r="S42" s="6">
        <f>VLOOKUP($A$7:$A$91,data!$A$2:$X$78,19,FALSE)</f>
        <v>128377</v>
      </c>
      <c r="T42" s="6">
        <f>VLOOKUP($A$7:$A$91,data!$A$2:$X$78,20,FALSE)</f>
        <v>2645</v>
      </c>
      <c r="U42" s="6">
        <f>VLOOKUP($A$7:$A$91,data!$A$2:$X$78,21,FALSE)</f>
        <v>13415</v>
      </c>
      <c r="V42" s="6">
        <f>VLOOKUP($A$7:$A$91,data!$A$2:$X$78,22,FALSE)</f>
        <v>486</v>
      </c>
      <c r="W42" s="6">
        <f>VLOOKUP($A$7:$A$91,data!$A$2:$X$78,23,FALSE)</f>
        <v>450</v>
      </c>
      <c r="X42" s="6">
        <f>VLOOKUP($A$7:$A$91,data!$A$2:$X$78,24,FALSE)</f>
        <v>25</v>
      </c>
    </row>
    <row r="43" spans="1:24" ht="18.75" x14ac:dyDescent="0.2">
      <c r="A43" s="5" t="s">
        <v>43</v>
      </c>
      <c r="B43" s="6">
        <f>VLOOKUP($A$7:$A$91,data!$A$2:$R$78,2,FALSE)</f>
        <v>134067</v>
      </c>
      <c r="C43" s="6">
        <f>VLOOKUP($A$7:$A$91,data!$A$2:$R$78,3,FALSE)</f>
        <v>401279</v>
      </c>
      <c r="D43" s="6">
        <f>VLOOKUP($A$7:$A$91,data!$A$2:$R$78,4,FALSE)</f>
        <v>88110</v>
      </c>
      <c r="E43" s="6">
        <f>VLOOKUP($A$7:$A$91,data!$A$2:$R$78,5,FALSE)</f>
        <v>813</v>
      </c>
      <c r="F43" s="6">
        <f>VLOOKUP($A$7:$A$91,data!$A$2:$R$78,6,FALSE)</f>
        <v>85</v>
      </c>
      <c r="G43" s="6">
        <f>VLOOKUP($A$7:$A$91,data!$A$2:$R$78,7,FALSE)</f>
        <v>75971</v>
      </c>
      <c r="H43" s="6">
        <f>VLOOKUP($A$7:$A$91,data!$A$2:$R$78,8,FALSE)</f>
        <v>20140</v>
      </c>
      <c r="I43" s="6">
        <f>VLOOKUP($A$7:$A$91,data!$A$2:$R$78,9,FALSE)</f>
        <v>128672</v>
      </c>
      <c r="J43" s="6">
        <f>VLOOKUP($A$7:$A$91,data!$A$2:$R$78,10,FALSE)</f>
        <v>4280</v>
      </c>
      <c r="K43" s="6">
        <f>VLOOKUP($A$7:$A$91,data!$A$2:$R$78,11,FALSE)</f>
        <v>3183975</v>
      </c>
      <c r="L43" s="6">
        <f>VLOOKUP($A$7:$A$91,data!$A$2:$R$78,12,FALSE)</f>
        <v>92546</v>
      </c>
      <c r="M43" s="6">
        <f>VLOOKUP($A$7:$A$91,data!$A$2:$R$78,13,FALSE)</f>
        <v>239777</v>
      </c>
      <c r="N43" s="6">
        <f>VLOOKUP($A$7:$A$91,data!$A$2:$R$78,14,FALSE)</f>
        <v>1269</v>
      </c>
      <c r="O43" s="6">
        <f>VLOOKUP($A$7:$A$91,data!$A$2:$R$78,15,FALSE)</f>
        <v>1002743</v>
      </c>
      <c r="P43" s="6">
        <f>VLOOKUP($A$7:$A$91,data!$A$2:$R$78,16,FALSE)</f>
        <v>10775</v>
      </c>
      <c r="Q43" s="6">
        <f>VLOOKUP($A$7:$A$91,data!$A$2:$R$78,17,FALSE)</f>
        <v>78193</v>
      </c>
      <c r="R43" s="6">
        <f>VLOOKUP($A$7:$A$91,data!$A$2:$R$78,18,FALSE)</f>
        <v>2225</v>
      </c>
      <c r="S43" s="6">
        <f>VLOOKUP($A$7:$A$91,data!$A$2:$X$78,19,FALSE)</f>
        <v>203628</v>
      </c>
      <c r="T43" s="6">
        <f>VLOOKUP($A$7:$A$91,data!$A$2:$X$78,20,FALSE)</f>
        <v>3926</v>
      </c>
      <c r="U43" s="6">
        <f>VLOOKUP($A$7:$A$91,data!$A$2:$X$78,21,FALSE)</f>
        <v>6643</v>
      </c>
      <c r="V43" s="6">
        <f>VLOOKUP($A$7:$A$91,data!$A$2:$X$78,22,FALSE)</f>
        <v>412</v>
      </c>
      <c r="W43" s="6">
        <f>VLOOKUP($A$7:$A$91,data!$A$2:$X$78,23,FALSE)</f>
        <v>617</v>
      </c>
      <c r="X43" s="6">
        <f>VLOOKUP($A$7:$A$91,data!$A$2:$X$78,24,FALSE)</f>
        <v>76</v>
      </c>
    </row>
    <row r="44" spans="1:24" ht="18.75" x14ac:dyDescent="0.2">
      <c r="A44" s="5" t="s">
        <v>44</v>
      </c>
      <c r="B44" s="6">
        <f>VLOOKUP($A$7:$A$91,data!$A$2:$R$78,2,FALSE)</f>
        <v>90068</v>
      </c>
      <c r="C44" s="6">
        <f>VLOOKUP($A$7:$A$91,data!$A$2:$R$78,3,FALSE)</f>
        <v>155155</v>
      </c>
      <c r="D44" s="6">
        <f>VLOOKUP($A$7:$A$91,data!$A$2:$R$78,4,FALSE)</f>
        <v>31724</v>
      </c>
      <c r="E44" s="6">
        <f>VLOOKUP($A$7:$A$91,data!$A$2:$R$78,5,FALSE)</f>
        <v>658</v>
      </c>
      <c r="F44" s="6">
        <f>VLOOKUP($A$7:$A$91,data!$A$2:$R$78,6,FALSE)</f>
        <v>50</v>
      </c>
      <c r="G44" s="6">
        <f>VLOOKUP($A$7:$A$91,data!$A$2:$R$78,7,FALSE)</f>
        <v>36611</v>
      </c>
      <c r="H44" s="6">
        <f>VLOOKUP($A$7:$A$91,data!$A$2:$R$78,8,FALSE)</f>
        <v>7705</v>
      </c>
      <c r="I44" s="6">
        <f>VLOOKUP($A$7:$A$91,data!$A$2:$R$78,9,FALSE)</f>
        <v>86278</v>
      </c>
      <c r="J44" s="6">
        <f>VLOOKUP($A$7:$A$91,data!$A$2:$R$78,10,FALSE)</f>
        <v>3730</v>
      </c>
      <c r="K44" s="6">
        <f>VLOOKUP($A$7:$A$91,data!$A$2:$R$78,11,FALSE)</f>
        <v>3030325</v>
      </c>
      <c r="L44" s="6">
        <f>VLOOKUP($A$7:$A$91,data!$A$2:$R$78,12,FALSE)</f>
        <v>78013</v>
      </c>
      <c r="M44" s="6">
        <f>VLOOKUP($A$7:$A$91,data!$A$2:$R$78,13,FALSE)</f>
        <v>80039</v>
      </c>
      <c r="N44" s="6">
        <f>VLOOKUP($A$7:$A$91,data!$A$2:$R$78,14,FALSE)</f>
        <v>1171</v>
      </c>
      <c r="O44" s="6">
        <f>VLOOKUP($A$7:$A$91,data!$A$2:$R$78,15,FALSE)</f>
        <v>105575</v>
      </c>
      <c r="P44" s="6">
        <f>VLOOKUP($A$7:$A$91,data!$A$2:$R$78,16,FALSE)</f>
        <v>4979</v>
      </c>
      <c r="Q44" s="6">
        <f>VLOOKUP($A$7:$A$91,data!$A$2:$R$78,17,FALSE)</f>
        <v>28107</v>
      </c>
      <c r="R44" s="6">
        <f>VLOOKUP($A$7:$A$91,data!$A$2:$R$78,18,FALSE)</f>
        <v>1155</v>
      </c>
      <c r="S44" s="6">
        <f>VLOOKUP($A$7:$A$91,data!$A$2:$X$78,19,FALSE)</f>
        <v>129597</v>
      </c>
      <c r="T44" s="6">
        <f>VLOOKUP($A$7:$A$91,data!$A$2:$X$78,20,FALSE)</f>
        <v>1950</v>
      </c>
      <c r="U44" s="6">
        <f>VLOOKUP($A$7:$A$91,data!$A$2:$X$78,21,FALSE)</f>
        <v>6808</v>
      </c>
      <c r="V44" s="6">
        <f>VLOOKUP($A$7:$A$91,data!$A$2:$X$78,22,FALSE)</f>
        <v>411</v>
      </c>
      <c r="W44" s="6">
        <f>VLOOKUP($A$7:$A$91,data!$A$2:$X$78,23,FALSE)</f>
        <v>133</v>
      </c>
      <c r="X44" s="6">
        <f>VLOOKUP($A$7:$A$91,data!$A$2:$X$78,24,FALSE)</f>
        <v>16</v>
      </c>
    </row>
    <row r="45" spans="1:24" ht="18.75" x14ac:dyDescent="0.2">
      <c r="A45" s="5" t="s">
        <v>45</v>
      </c>
      <c r="B45" s="6">
        <f>VLOOKUP($A$7:$A$91,data!$A$2:$R$78,2,FALSE)</f>
        <v>109723</v>
      </c>
      <c r="C45" s="6">
        <f>VLOOKUP($A$7:$A$91,data!$A$2:$R$78,3,FALSE)</f>
        <v>290813</v>
      </c>
      <c r="D45" s="6">
        <f>VLOOKUP($A$7:$A$91,data!$A$2:$R$78,4,FALSE)</f>
        <v>55987</v>
      </c>
      <c r="E45" s="6">
        <f>VLOOKUP($A$7:$A$91,data!$A$2:$R$78,5,FALSE)</f>
        <v>4673</v>
      </c>
      <c r="F45" s="6">
        <f>VLOOKUP($A$7:$A$91,data!$A$2:$R$78,6,FALSE)</f>
        <v>195</v>
      </c>
      <c r="G45" s="6">
        <f>VLOOKUP($A$7:$A$91,data!$A$2:$R$78,7,FALSE)</f>
        <v>98731</v>
      </c>
      <c r="H45" s="6">
        <f>VLOOKUP($A$7:$A$91,data!$A$2:$R$78,8,FALSE)</f>
        <v>18725</v>
      </c>
      <c r="I45" s="6">
        <f>VLOOKUP($A$7:$A$91,data!$A$2:$R$78,9,FALSE)</f>
        <v>94230</v>
      </c>
      <c r="J45" s="6">
        <f>VLOOKUP($A$7:$A$91,data!$A$2:$R$78,10,FALSE)</f>
        <v>4026</v>
      </c>
      <c r="K45" s="6">
        <f>VLOOKUP($A$7:$A$91,data!$A$2:$R$78,11,FALSE)</f>
        <v>2769058</v>
      </c>
      <c r="L45" s="6">
        <f>VLOOKUP($A$7:$A$91,data!$A$2:$R$78,12,FALSE)</f>
        <v>79898</v>
      </c>
      <c r="M45" s="6">
        <f>VLOOKUP($A$7:$A$91,data!$A$2:$R$78,13,FALSE)</f>
        <v>196346</v>
      </c>
      <c r="N45" s="6">
        <f>VLOOKUP($A$7:$A$91,data!$A$2:$R$78,14,FALSE)</f>
        <v>589</v>
      </c>
      <c r="O45" s="6">
        <f>VLOOKUP($A$7:$A$91,data!$A$2:$R$78,15,FALSE)</f>
        <v>182770</v>
      </c>
      <c r="P45" s="6">
        <f>VLOOKUP($A$7:$A$91,data!$A$2:$R$78,16,FALSE)</f>
        <v>2420</v>
      </c>
      <c r="Q45" s="6">
        <f>VLOOKUP($A$7:$A$91,data!$A$2:$R$78,17,FALSE)</f>
        <v>13931</v>
      </c>
      <c r="R45" s="6">
        <f>VLOOKUP($A$7:$A$91,data!$A$2:$R$78,18,FALSE)</f>
        <v>444</v>
      </c>
      <c r="S45" s="6">
        <f>VLOOKUP($A$7:$A$91,data!$A$2:$X$78,19,FALSE)</f>
        <v>35358</v>
      </c>
      <c r="T45" s="6">
        <f>VLOOKUP($A$7:$A$91,data!$A$2:$X$78,20,FALSE)</f>
        <v>745</v>
      </c>
      <c r="U45" s="6">
        <f>VLOOKUP($A$7:$A$91,data!$A$2:$X$78,21,FALSE)</f>
        <v>8176</v>
      </c>
      <c r="V45" s="6">
        <f>VLOOKUP($A$7:$A$91,data!$A$2:$X$78,22,FALSE)</f>
        <v>487</v>
      </c>
      <c r="W45" s="6">
        <f>VLOOKUP($A$7:$A$91,data!$A$2:$X$78,23,FALSE)</f>
        <v>172</v>
      </c>
      <c r="X45" s="6">
        <f>VLOOKUP($A$7:$A$91,data!$A$2:$X$78,24,FALSE)</f>
        <v>17</v>
      </c>
    </row>
    <row r="46" spans="1:24" ht="18.75" x14ac:dyDescent="0.2">
      <c r="A46" s="5" t="s">
        <v>46</v>
      </c>
      <c r="B46" s="6">
        <f>VLOOKUP($A$7:$A$91,data!$A$2:$R$78,2,FALSE)</f>
        <v>69552</v>
      </c>
      <c r="C46" s="6">
        <f>VLOOKUP($A$7:$A$91,data!$A$2:$R$78,3,FALSE)</f>
        <v>152447</v>
      </c>
      <c r="D46" s="6">
        <f>VLOOKUP($A$7:$A$91,data!$A$2:$R$78,4,FALSE)</f>
        <v>30278</v>
      </c>
      <c r="E46" s="6">
        <f>VLOOKUP($A$7:$A$91,data!$A$2:$R$78,5,FALSE)</f>
        <v>14</v>
      </c>
      <c r="F46" s="6">
        <f>VLOOKUP($A$7:$A$91,data!$A$2:$R$78,6,FALSE)</f>
        <v>2</v>
      </c>
      <c r="G46" s="6">
        <f>VLOOKUP($A$7:$A$91,data!$A$2:$R$78,7,FALSE)</f>
        <v>77917</v>
      </c>
      <c r="H46" s="6">
        <f>VLOOKUP($A$7:$A$91,data!$A$2:$R$78,8,FALSE)</f>
        <v>14816</v>
      </c>
      <c r="I46" s="6">
        <f>VLOOKUP($A$7:$A$91,data!$A$2:$R$78,9,FALSE)</f>
        <v>113614</v>
      </c>
      <c r="J46" s="6">
        <f>VLOOKUP($A$7:$A$91,data!$A$2:$R$78,10,FALSE)</f>
        <v>3713</v>
      </c>
      <c r="K46" s="6">
        <f>VLOOKUP($A$7:$A$91,data!$A$2:$R$78,11,FALSE)</f>
        <v>2283484</v>
      </c>
      <c r="L46" s="6">
        <f>VLOOKUP($A$7:$A$91,data!$A$2:$R$78,12,FALSE)</f>
        <v>51758</v>
      </c>
      <c r="M46" s="6">
        <f>VLOOKUP($A$7:$A$91,data!$A$2:$R$78,13,FALSE)</f>
        <v>18191</v>
      </c>
      <c r="N46" s="6">
        <f>VLOOKUP($A$7:$A$91,data!$A$2:$R$78,14,FALSE)</f>
        <v>497</v>
      </c>
      <c r="O46" s="6">
        <f>VLOOKUP($A$7:$A$91,data!$A$2:$R$78,15,FALSE)</f>
        <v>333974</v>
      </c>
      <c r="P46" s="6">
        <f>VLOOKUP($A$7:$A$91,data!$A$2:$R$78,16,FALSE)</f>
        <v>2979</v>
      </c>
      <c r="Q46" s="6">
        <f>VLOOKUP($A$7:$A$91,data!$A$2:$R$78,17,FALSE)</f>
        <v>11280</v>
      </c>
      <c r="R46" s="6">
        <f>VLOOKUP($A$7:$A$91,data!$A$2:$R$78,18,FALSE)</f>
        <v>426</v>
      </c>
      <c r="S46" s="6">
        <f>VLOOKUP($A$7:$A$91,data!$A$2:$X$78,19,FALSE)</f>
        <v>9962</v>
      </c>
      <c r="T46" s="6">
        <f>VLOOKUP($A$7:$A$91,data!$A$2:$X$78,20,FALSE)</f>
        <v>288</v>
      </c>
      <c r="U46" s="6">
        <f>VLOOKUP($A$7:$A$91,data!$A$2:$X$78,21,FALSE)</f>
        <v>8039</v>
      </c>
      <c r="V46" s="6">
        <f>VLOOKUP($A$7:$A$91,data!$A$2:$X$78,22,FALSE)</f>
        <v>401</v>
      </c>
      <c r="W46" s="6">
        <f>VLOOKUP($A$7:$A$91,data!$A$2:$X$78,23,FALSE)</f>
        <v>140</v>
      </c>
      <c r="X46" s="6">
        <f>VLOOKUP($A$7:$A$91,data!$A$2:$X$78,24,FALSE)</f>
        <v>7</v>
      </c>
    </row>
    <row r="47" spans="1:24" ht="18.75" x14ac:dyDescent="0.2">
      <c r="A47" s="5" t="s">
        <v>47</v>
      </c>
      <c r="B47" s="6">
        <f>VLOOKUP($A$7:$A$91,data!$A$2:$R$78,2,FALSE)</f>
        <v>28829</v>
      </c>
      <c r="C47" s="6">
        <f>VLOOKUP($A$7:$A$91,data!$A$2:$R$78,3,FALSE)</f>
        <v>85179</v>
      </c>
      <c r="D47" s="6">
        <f>VLOOKUP($A$7:$A$91,data!$A$2:$R$78,4,FALSE)</f>
        <v>19793</v>
      </c>
      <c r="E47" s="6">
        <f>VLOOKUP($A$7:$A$91,data!$A$2:$R$78,5,FALSE)</f>
        <v>0</v>
      </c>
      <c r="F47" s="6">
        <f>VLOOKUP($A$7:$A$91,data!$A$2:$R$78,6,FALSE)</f>
        <v>0</v>
      </c>
      <c r="G47" s="6">
        <f>VLOOKUP($A$7:$A$91,data!$A$2:$R$78,7,FALSE)</f>
        <v>17089</v>
      </c>
      <c r="H47" s="6">
        <f>VLOOKUP($A$7:$A$91,data!$A$2:$R$78,8,FALSE)</f>
        <v>4315</v>
      </c>
      <c r="I47" s="6">
        <f>VLOOKUP($A$7:$A$91,data!$A$2:$R$78,9,FALSE)</f>
        <v>38975</v>
      </c>
      <c r="J47" s="6">
        <f>VLOOKUP($A$7:$A$91,data!$A$2:$R$78,10,FALSE)</f>
        <v>1763</v>
      </c>
      <c r="K47" s="6">
        <f>VLOOKUP($A$7:$A$91,data!$A$2:$R$78,11,FALSE)</f>
        <v>907775</v>
      </c>
      <c r="L47" s="6">
        <f>VLOOKUP($A$7:$A$91,data!$A$2:$R$78,12,FALSE)</f>
        <v>21276</v>
      </c>
      <c r="M47" s="6">
        <f>VLOOKUP($A$7:$A$91,data!$A$2:$R$78,13,FALSE)</f>
        <v>130668</v>
      </c>
      <c r="N47" s="6">
        <f>VLOOKUP($A$7:$A$91,data!$A$2:$R$78,14,FALSE)</f>
        <v>127</v>
      </c>
      <c r="O47" s="6">
        <f>VLOOKUP($A$7:$A$91,data!$A$2:$R$78,15,FALSE)</f>
        <v>15640</v>
      </c>
      <c r="P47" s="6">
        <f>VLOOKUP($A$7:$A$91,data!$A$2:$R$78,16,FALSE)</f>
        <v>673</v>
      </c>
      <c r="Q47" s="6">
        <f>VLOOKUP($A$7:$A$91,data!$A$2:$R$78,17,FALSE)</f>
        <v>3233</v>
      </c>
      <c r="R47" s="6">
        <f>VLOOKUP($A$7:$A$91,data!$A$2:$R$78,18,FALSE)</f>
        <v>117</v>
      </c>
      <c r="S47" s="6">
        <f>VLOOKUP($A$7:$A$91,data!$A$2:$X$78,19,FALSE)</f>
        <v>3824</v>
      </c>
      <c r="T47" s="6">
        <f>VLOOKUP($A$7:$A$91,data!$A$2:$X$78,20,FALSE)</f>
        <v>152</v>
      </c>
      <c r="U47" s="6">
        <f>VLOOKUP($A$7:$A$91,data!$A$2:$X$78,21,FALSE)</f>
        <v>2634</v>
      </c>
      <c r="V47" s="6">
        <f>VLOOKUP($A$7:$A$91,data!$A$2:$X$78,22,FALSE)</f>
        <v>163</v>
      </c>
      <c r="W47" s="6">
        <f>VLOOKUP($A$7:$A$91,data!$A$2:$X$78,23,FALSE)</f>
        <v>56</v>
      </c>
      <c r="X47" s="6">
        <f>VLOOKUP($A$7:$A$91,data!$A$2:$X$78,24,FALSE)</f>
        <v>6</v>
      </c>
    </row>
    <row r="48" spans="1:24" ht="18.75" x14ac:dyDescent="0.2">
      <c r="A48" s="9" t="s">
        <v>5</v>
      </c>
      <c r="B48" s="8">
        <f>SUM(B49:B56)</f>
        <v>375075</v>
      </c>
      <c r="C48" s="8">
        <f t="shared" ref="C48:X48" si="20">SUM(C49:C56)</f>
        <v>688911</v>
      </c>
      <c r="D48" s="8">
        <f t="shared" si="20"/>
        <v>71503</v>
      </c>
      <c r="E48" s="8">
        <f t="shared" si="20"/>
        <v>83754</v>
      </c>
      <c r="F48" s="8">
        <f t="shared" si="20"/>
        <v>1848</v>
      </c>
      <c r="G48" s="8">
        <f t="shared" si="20"/>
        <v>167352</v>
      </c>
      <c r="H48" s="8">
        <f t="shared" si="20"/>
        <v>18545</v>
      </c>
      <c r="I48" s="8">
        <f t="shared" si="20"/>
        <v>783428</v>
      </c>
      <c r="J48" s="8">
        <f t="shared" si="20"/>
        <v>37106</v>
      </c>
      <c r="K48" s="8">
        <f t="shared" ref="K48:L48" si="21">SUM(K49:K56)</f>
        <v>16191724</v>
      </c>
      <c r="L48" s="8">
        <f t="shared" si="21"/>
        <v>340264</v>
      </c>
      <c r="M48" s="8">
        <f t="shared" ref="M48:N48" si="22">SUM(M49:M56)</f>
        <v>6213472</v>
      </c>
      <c r="N48" s="8">
        <f t="shared" si="22"/>
        <v>2103</v>
      </c>
      <c r="O48" s="8">
        <f t="shared" si="20"/>
        <v>6132943</v>
      </c>
      <c r="P48" s="8">
        <f t="shared" si="20"/>
        <v>10573</v>
      </c>
      <c r="Q48" s="8">
        <f t="shared" si="20"/>
        <v>24814</v>
      </c>
      <c r="R48" s="8">
        <f t="shared" si="20"/>
        <v>729</v>
      </c>
      <c r="S48" s="8">
        <f t="shared" ref="S48:T48" si="23">SUM(S49:S56)</f>
        <v>215827</v>
      </c>
      <c r="T48" s="8">
        <f t="shared" si="23"/>
        <v>2841</v>
      </c>
      <c r="U48" s="8">
        <f t="shared" si="20"/>
        <v>30769</v>
      </c>
      <c r="V48" s="8">
        <f t="shared" si="20"/>
        <v>1865</v>
      </c>
      <c r="W48" s="8">
        <f t="shared" si="20"/>
        <v>3058</v>
      </c>
      <c r="X48" s="8">
        <f t="shared" si="20"/>
        <v>180</v>
      </c>
    </row>
    <row r="49" spans="1:24" ht="18.75" x14ac:dyDescent="0.2">
      <c r="A49" s="5" t="s">
        <v>48</v>
      </c>
      <c r="B49" s="6">
        <f>VLOOKUP($A$7:$A$91,data!$A$2:$R$78,2,FALSE)</f>
        <v>72509</v>
      </c>
      <c r="C49" s="6">
        <f>VLOOKUP($A$7:$A$91,data!$A$2:$R$78,3,FALSE)</f>
        <v>180136</v>
      </c>
      <c r="D49" s="6">
        <f>VLOOKUP($A$7:$A$91,data!$A$2:$R$78,4,FALSE)</f>
        <v>17000</v>
      </c>
      <c r="E49" s="6">
        <f>VLOOKUP($A$7:$A$91,data!$A$2:$R$78,5,FALSE)</f>
        <v>52652</v>
      </c>
      <c r="F49" s="6">
        <f>VLOOKUP($A$7:$A$91,data!$A$2:$R$78,6,FALSE)</f>
        <v>1169</v>
      </c>
      <c r="G49" s="6">
        <f>VLOOKUP($A$7:$A$91,data!$A$2:$R$78,7,FALSE)</f>
        <v>51208</v>
      </c>
      <c r="H49" s="6">
        <f>VLOOKUP($A$7:$A$91,data!$A$2:$R$78,8,FALSE)</f>
        <v>5510</v>
      </c>
      <c r="I49" s="6">
        <f>VLOOKUP($A$7:$A$91,data!$A$2:$R$78,9,FALSE)</f>
        <v>282452</v>
      </c>
      <c r="J49" s="6">
        <f>VLOOKUP($A$7:$A$91,data!$A$2:$R$78,10,FALSE)</f>
        <v>13270</v>
      </c>
      <c r="K49" s="6">
        <f>VLOOKUP($A$7:$A$91,data!$A$2:$R$78,11,FALSE)</f>
        <v>2754841</v>
      </c>
      <c r="L49" s="6">
        <f>VLOOKUP($A$7:$A$91,data!$A$2:$R$78,12,FALSE)</f>
        <v>61343</v>
      </c>
      <c r="M49" s="6">
        <f>VLOOKUP($A$7:$A$91,data!$A$2:$R$78,13,FALSE)</f>
        <v>1462770</v>
      </c>
      <c r="N49" s="6">
        <f>VLOOKUP($A$7:$A$91,data!$A$2:$R$78,14,FALSE)</f>
        <v>761</v>
      </c>
      <c r="O49" s="6">
        <f>VLOOKUP($A$7:$A$91,data!$A$2:$R$78,15,FALSE)</f>
        <v>3122255</v>
      </c>
      <c r="P49" s="6">
        <f>VLOOKUP($A$7:$A$91,data!$A$2:$R$78,16,FALSE)</f>
        <v>2020</v>
      </c>
      <c r="Q49" s="6">
        <f>VLOOKUP($A$7:$A$91,data!$A$2:$R$78,17,FALSE)</f>
        <v>5943</v>
      </c>
      <c r="R49" s="6">
        <f>VLOOKUP($A$7:$A$91,data!$A$2:$R$78,18,FALSE)</f>
        <v>173</v>
      </c>
      <c r="S49" s="6">
        <f>VLOOKUP($A$7:$A$91,data!$A$2:$X$78,19,FALSE)</f>
        <v>41843</v>
      </c>
      <c r="T49" s="6">
        <f>VLOOKUP($A$7:$A$91,data!$A$2:$X$78,20,FALSE)</f>
        <v>650</v>
      </c>
      <c r="U49" s="6">
        <f>VLOOKUP($A$7:$A$91,data!$A$2:$X$78,21,FALSE)</f>
        <v>8081</v>
      </c>
      <c r="V49" s="6">
        <f>VLOOKUP($A$7:$A$91,data!$A$2:$X$78,22,FALSE)</f>
        <v>550</v>
      </c>
      <c r="W49" s="6">
        <f>VLOOKUP($A$7:$A$91,data!$A$2:$X$78,23,FALSE)</f>
        <v>547</v>
      </c>
      <c r="X49" s="6">
        <f>VLOOKUP($A$7:$A$91,data!$A$2:$X$78,24,FALSE)</f>
        <v>69</v>
      </c>
    </row>
    <row r="50" spans="1:24" ht="18.75" x14ac:dyDescent="0.2">
      <c r="A50" s="5" t="s">
        <v>49</v>
      </c>
      <c r="B50" s="6">
        <f>VLOOKUP($A$7:$A$91,data!$A$2:$R$78,2,FALSE)</f>
        <v>36167</v>
      </c>
      <c r="C50" s="6">
        <f>VLOOKUP($A$7:$A$91,data!$A$2:$R$78,3,FALSE)</f>
        <v>34982</v>
      </c>
      <c r="D50" s="6">
        <f>VLOOKUP($A$7:$A$91,data!$A$2:$R$78,4,FALSE)</f>
        <v>3427</v>
      </c>
      <c r="E50" s="6">
        <f>VLOOKUP($A$7:$A$91,data!$A$2:$R$78,5,FALSE)</f>
        <v>23800</v>
      </c>
      <c r="F50" s="6">
        <f>VLOOKUP($A$7:$A$91,data!$A$2:$R$78,6,FALSE)</f>
        <v>447</v>
      </c>
      <c r="G50" s="6">
        <f>VLOOKUP($A$7:$A$91,data!$A$2:$R$78,7,FALSE)</f>
        <v>6437</v>
      </c>
      <c r="H50" s="6">
        <f>VLOOKUP($A$7:$A$91,data!$A$2:$R$78,8,FALSE)</f>
        <v>571</v>
      </c>
      <c r="I50" s="6">
        <f>VLOOKUP($A$7:$A$91,data!$A$2:$R$78,9,FALSE)</f>
        <v>96747</v>
      </c>
      <c r="J50" s="6">
        <f>VLOOKUP($A$7:$A$91,data!$A$2:$R$78,10,FALSE)</f>
        <v>2453</v>
      </c>
      <c r="K50" s="6">
        <f>VLOOKUP($A$7:$A$91,data!$A$2:$R$78,11,FALSE)</f>
        <v>1863673</v>
      </c>
      <c r="L50" s="6">
        <f>VLOOKUP($A$7:$A$91,data!$A$2:$R$78,12,FALSE)</f>
        <v>34618</v>
      </c>
      <c r="M50" s="6">
        <f>VLOOKUP($A$7:$A$91,data!$A$2:$R$78,13,FALSE)</f>
        <v>1390788</v>
      </c>
      <c r="N50" s="6">
        <f>VLOOKUP($A$7:$A$91,data!$A$2:$R$78,14,FALSE)</f>
        <v>157</v>
      </c>
      <c r="O50" s="6">
        <f>VLOOKUP($A$7:$A$91,data!$A$2:$R$78,15,FALSE)</f>
        <v>165326</v>
      </c>
      <c r="P50" s="6">
        <f>VLOOKUP($A$7:$A$91,data!$A$2:$R$78,16,FALSE)</f>
        <v>761</v>
      </c>
      <c r="Q50" s="6">
        <f>VLOOKUP($A$7:$A$91,data!$A$2:$R$78,17,FALSE)</f>
        <v>2807</v>
      </c>
      <c r="R50" s="6">
        <f>VLOOKUP($A$7:$A$91,data!$A$2:$R$78,18,FALSE)</f>
        <v>41</v>
      </c>
      <c r="S50" s="6">
        <f>VLOOKUP($A$7:$A$91,data!$A$2:$X$78,19,FALSE)</f>
        <v>13481</v>
      </c>
      <c r="T50" s="6">
        <f>VLOOKUP($A$7:$A$91,data!$A$2:$X$78,20,FALSE)</f>
        <v>222</v>
      </c>
      <c r="U50" s="6">
        <f>VLOOKUP($A$7:$A$91,data!$A$2:$X$78,21,FALSE)</f>
        <v>1232</v>
      </c>
      <c r="V50" s="6">
        <f>VLOOKUP($A$7:$A$91,data!$A$2:$X$78,22,FALSE)</f>
        <v>51</v>
      </c>
      <c r="W50" s="6">
        <f>VLOOKUP($A$7:$A$91,data!$A$2:$X$78,23,FALSE)</f>
        <v>119</v>
      </c>
      <c r="X50" s="6">
        <f>VLOOKUP($A$7:$A$91,data!$A$2:$X$78,24,FALSE)</f>
        <v>5</v>
      </c>
    </row>
    <row r="51" spans="1:24" ht="18.75" x14ac:dyDescent="0.2">
      <c r="A51" s="5" t="s">
        <v>50</v>
      </c>
      <c r="B51" s="6">
        <f>VLOOKUP($A$7:$A$91,data!$A$2:$R$78,2,FALSE)</f>
        <v>51143</v>
      </c>
      <c r="C51" s="6">
        <f>VLOOKUP($A$7:$A$91,data!$A$2:$R$78,3,FALSE)</f>
        <v>156641</v>
      </c>
      <c r="D51" s="6">
        <f>VLOOKUP($A$7:$A$91,data!$A$2:$R$78,4,FALSE)</f>
        <v>15571</v>
      </c>
      <c r="E51" s="6">
        <f>VLOOKUP($A$7:$A$91,data!$A$2:$R$78,5,FALSE)</f>
        <v>2444</v>
      </c>
      <c r="F51" s="6">
        <f>VLOOKUP($A$7:$A$91,data!$A$2:$R$78,6,FALSE)</f>
        <v>50</v>
      </c>
      <c r="G51" s="6">
        <f>VLOOKUP($A$7:$A$91,data!$A$2:$R$78,7,FALSE)</f>
        <v>16382</v>
      </c>
      <c r="H51" s="6">
        <f>VLOOKUP($A$7:$A$91,data!$A$2:$R$78,8,FALSE)</f>
        <v>1683</v>
      </c>
      <c r="I51" s="6">
        <f>VLOOKUP($A$7:$A$91,data!$A$2:$R$78,9,FALSE)</f>
        <v>163527</v>
      </c>
      <c r="J51" s="6">
        <f>VLOOKUP($A$7:$A$91,data!$A$2:$R$78,10,FALSE)</f>
        <v>2508</v>
      </c>
      <c r="K51" s="6">
        <f>VLOOKUP($A$7:$A$91,data!$A$2:$R$78,11,FALSE)</f>
        <v>1638179</v>
      </c>
      <c r="L51" s="6">
        <f>VLOOKUP($A$7:$A$91,data!$A$2:$R$78,12,FALSE)</f>
        <v>42772</v>
      </c>
      <c r="M51" s="6">
        <f>VLOOKUP($A$7:$A$91,data!$A$2:$R$78,13,FALSE)</f>
        <v>2720726</v>
      </c>
      <c r="N51" s="6">
        <f>VLOOKUP($A$7:$A$91,data!$A$2:$R$78,14,FALSE)</f>
        <v>241</v>
      </c>
      <c r="O51" s="6">
        <f>VLOOKUP($A$7:$A$91,data!$A$2:$R$78,15,FALSE)</f>
        <v>959938</v>
      </c>
      <c r="P51" s="6">
        <f>VLOOKUP($A$7:$A$91,data!$A$2:$R$78,16,FALSE)</f>
        <v>1602</v>
      </c>
      <c r="Q51" s="6">
        <f>VLOOKUP($A$7:$A$91,data!$A$2:$R$78,17,FALSE)</f>
        <v>1075</v>
      </c>
      <c r="R51" s="6">
        <f>VLOOKUP($A$7:$A$91,data!$A$2:$R$78,18,FALSE)</f>
        <v>62</v>
      </c>
      <c r="S51" s="6">
        <f>VLOOKUP($A$7:$A$91,data!$A$2:$X$78,19,FALSE)</f>
        <v>22060</v>
      </c>
      <c r="T51" s="6">
        <f>VLOOKUP($A$7:$A$91,data!$A$2:$X$78,20,FALSE)</f>
        <v>288</v>
      </c>
      <c r="U51" s="6">
        <f>VLOOKUP($A$7:$A$91,data!$A$2:$X$78,21,FALSE)</f>
        <v>6475</v>
      </c>
      <c r="V51" s="6">
        <f>VLOOKUP($A$7:$A$91,data!$A$2:$X$78,22,FALSE)</f>
        <v>252</v>
      </c>
      <c r="W51" s="6">
        <f>VLOOKUP($A$7:$A$91,data!$A$2:$X$78,23,FALSE)</f>
        <v>733</v>
      </c>
      <c r="X51" s="6">
        <f>VLOOKUP($A$7:$A$91,data!$A$2:$X$78,24,FALSE)</f>
        <v>25</v>
      </c>
    </row>
    <row r="52" spans="1:24" ht="18.75" x14ac:dyDescent="0.2">
      <c r="A52" s="5" t="s">
        <v>51</v>
      </c>
      <c r="B52" s="6">
        <f>VLOOKUP($A$7:$A$91,data!$A$2:$R$78,2,FALSE)</f>
        <v>27623</v>
      </c>
      <c r="C52" s="6">
        <f>VLOOKUP($A$7:$A$91,data!$A$2:$R$78,3,FALSE)</f>
        <v>47770</v>
      </c>
      <c r="D52" s="6">
        <f>VLOOKUP($A$7:$A$91,data!$A$2:$R$78,4,FALSE)</f>
        <v>4417</v>
      </c>
      <c r="E52" s="6">
        <f>VLOOKUP($A$7:$A$91,data!$A$2:$R$78,5,FALSE)</f>
        <v>417</v>
      </c>
      <c r="F52" s="6">
        <f>VLOOKUP($A$7:$A$91,data!$A$2:$R$78,6,FALSE)</f>
        <v>23</v>
      </c>
      <c r="G52" s="6">
        <f>VLOOKUP($A$7:$A$91,data!$A$2:$R$78,7,FALSE)</f>
        <v>11349</v>
      </c>
      <c r="H52" s="6">
        <f>VLOOKUP($A$7:$A$91,data!$A$2:$R$78,8,FALSE)</f>
        <v>1126</v>
      </c>
      <c r="I52" s="6">
        <f>VLOOKUP($A$7:$A$91,data!$A$2:$R$78,9,FALSE)</f>
        <v>32572</v>
      </c>
      <c r="J52" s="6">
        <f>VLOOKUP($A$7:$A$91,data!$A$2:$R$78,10,FALSE)</f>
        <v>873</v>
      </c>
      <c r="K52" s="6">
        <f>VLOOKUP($A$7:$A$91,data!$A$2:$R$78,11,FALSE)</f>
        <v>1257807</v>
      </c>
      <c r="L52" s="6">
        <f>VLOOKUP($A$7:$A$91,data!$A$2:$R$78,12,FALSE)</f>
        <v>24758</v>
      </c>
      <c r="M52" s="6">
        <f>VLOOKUP($A$7:$A$91,data!$A$2:$R$78,13,FALSE)</f>
        <v>75230</v>
      </c>
      <c r="N52" s="6">
        <f>VLOOKUP($A$7:$A$91,data!$A$2:$R$78,14,FALSE)</f>
        <v>184</v>
      </c>
      <c r="O52" s="6">
        <f>VLOOKUP($A$7:$A$91,data!$A$2:$R$78,15,FALSE)</f>
        <v>165290</v>
      </c>
      <c r="P52" s="6">
        <f>VLOOKUP($A$7:$A$91,data!$A$2:$R$78,16,FALSE)</f>
        <v>751</v>
      </c>
      <c r="Q52" s="6">
        <f>VLOOKUP($A$7:$A$91,data!$A$2:$R$78,17,FALSE)</f>
        <v>2554</v>
      </c>
      <c r="R52" s="6">
        <f>VLOOKUP($A$7:$A$91,data!$A$2:$R$78,18,FALSE)</f>
        <v>62</v>
      </c>
      <c r="S52" s="6">
        <f>VLOOKUP($A$7:$A$91,data!$A$2:$X$78,19,FALSE)</f>
        <v>4426</v>
      </c>
      <c r="T52" s="6">
        <f>VLOOKUP($A$7:$A$91,data!$A$2:$X$78,20,FALSE)</f>
        <v>81</v>
      </c>
      <c r="U52" s="6">
        <f>VLOOKUP($A$7:$A$91,data!$A$2:$X$78,21,FALSE)</f>
        <v>2139</v>
      </c>
      <c r="V52" s="6">
        <f>VLOOKUP($A$7:$A$91,data!$A$2:$X$78,22,FALSE)</f>
        <v>78</v>
      </c>
      <c r="W52" s="6">
        <f>VLOOKUP($A$7:$A$91,data!$A$2:$X$78,23,FALSE)</f>
        <v>259</v>
      </c>
      <c r="X52" s="6">
        <f>VLOOKUP($A$7:$A$91,data!$A$2:$X$78,24,FALSE)</f>
        <v>7</v>
      </c>
    </row>
    <row r="53" spans="1:24" ht="18.75" x14ac:dyDescent="0.2">
      <c r="A53" s="5" t="s">
        <v>52</v>
      </c>
      <c r="B53" s="6">
        <f>VLOOKUP($A$7:$A$91,data!$A$2:$R$78,2,FALSE)</f>
        <v>46215</v>
      </c>
      <c r="C53" s="6">
        <f>VLOOKUP($A$7:$A$91,data!$A$2:$R$78,3,FALSE)</f>
        <v>62075</v>
      </c>
      <c r="D53" s="6">
        <f>VLOOKUP($A$7:$A$91,data!$A$2:$R$78,4,FALSE)</f>
        <v>9664</v>
      </c>
      <c r="E53" s="6">
        <f>VLOOKUP($A$7:$A$91,data!$A$2:$R$78,5,FALSE)</f>
        <v>46</v>
      </c>
      <c r="F53" s="6">
        <f>VLOOKUP($A$7:$A$91,data!$A$2:$R$78,6,FALSE)</f>
        <v>3</v>
      </c>
      <c r="G53" s="6">
        <f>VLOOKUP($A$7:$A$91,data!$A$2:$R$78,7,FALSE)</f>
        <v>9581</v>
      </c>
      <c r="H53" s="6">
        <f>VLOOKUP($A$7:$A$91,data!$A$2:$R$78,8,FALSE)</f>
        <v>1562</v>
      </c>
      <c r="I53" s="6">
        <f>VLOOKUP($A$7:$A$91,data!$A$2:$R$78,9,FALSE)</f>
        <v>62519</v>
      </c>
      <c r="J53" s="6">
        <f>VLOOKUP($A$7:$A$91,data!$A$2:$R$78,10,FALSE)</f>
        <v>4831</v>
      </c>
      <c r="K53" s="6">
        <f>VLOOKUP($A$7:$A$91,data!$A$2:$R$78,11,FALSE)</f>
        <v>1914342</v>
      </c>
      <c r="L53" s="6">
        <f>VLOOKUP($A$7:$A$91,data!$A$2:$R$78,12,FALSE)</f>
        <v>43331</v>
      </c>
      <c r="M53" s="6">
        <f>VLOOKUP($A$7:$A$91,data!$A$2:$R$78,13,FALSE)</f>
        <v>49020</v>
      </c>
      <c r="N53" s="6">
        <f>VLOOKUP($A$7:$A$91,data!$A$2:$R$78,14,FALSE)</f>
        <v>146</v>
      </c>
      <c r="O53" s="6">
        <f>VLOOKUP($A$7:$A$91,data!$A$2:$R$78,15,FALSE)</f>
        <v>100201</v>
      </c>
      <c r="P53" s="6">
        <f>VLOOKUP($A$7:$A$91,data!$A$2:$R$78,16,FALSE)</f>
        <v>1157</v>
      </c>
      <c r="Q53" s="6">
        <f>VLOOKUP($A$7:$A$91,data!$A$2:$R$78,17,FALSE)</f>
        <v>2435</v>
      </c>
      <c r="R53" s="6">
        <f>VLOOKUP($A$7:$A$91,data!$A$2:$R$78,18,FALSE)</f>
        <v>108</v>
      </c>
      <c r="S53" s="6">
        <f>VLOOKUP($A$7:$A$91,data!$A$2:$X$78,19,FALSE)</f>
        <v>34553</v>
      </c>
      <c r="T53" s="6">
        <f>VLOOKUP($A$7:$A$91,data!$A$2:$X$78,20,FALSE)</f>
        <v>252</v>
      </c>
      <c r="U53" s="6">
        <f>VLOOKUP($A$7:$A$91,data!$A$2:$X$78,21,FALSE)</f>
        <v>2869</v>
      </c>
      <c r="V53" s="6">
        <f>VLOOKUP($A$7:$A$91,data!$A$2:$X$78,22,FALSE)</f>
        <v>262</v>
      </c>
      <c r="W53" s="6">
        <f>VLOOKUP($A$7:$A$91,data!$A$2:$X$78,23,FALSE)</f>
        <v>149</v>
      </c>
      <c r="X53" s="6">
        <f>VLOOKUP($A$7:$A$91,data!$A$2:$X$78,24,FALSE)</f>
        <v>12</v>
      </c>
    </row>
    <row r="54" spans="1:24" ht="18.75" x14ac:dyDescent="0.2">
      <c r="A54" s="5" t="s">
        <v>53</v>
      </c>
      <c r="B54" s="6">
        <f>VLOOKUP($A$7:$A$91,data!$A$2:$R$78,2,FALSE)</f>
        <v>43760</v>
      </c>
      <c r="C54" s="6">
        <f>VLOOKUP($A$7:$A$91,data!$A$2:$R$78,3,FALSE)</f>
        <v>58388</v>
      </c>
      <c r="D54" s="6">
        <f>VLOOKUP($A$7:$A$91,data!$A$2:$R$78,4,FALSE)</f>
        <v>6245</v>
      </c>
      <c r="E54" s="6">
        <f>VLOOKUP($A$7:$A$91,data!$A$2:$R$78,5,FALSE)</f>
        <v>266</v>
      </c>
      <c r="F54" s="6">
        <f>VLOOKUP($A$7:$A$91,data!$A$2:$R$78,6,FALSE)</f>
        <v>16</v>
      </c>
      <c r="G54" s="6">
        <f>VLOOKUP($A$7:$A$91,data!$A$2:$R$78,7,FALSE)</f>
        <v>7690</v>
      </c>
      <c r="H54" s="6">
        <f>VLOOKUP($A$7:$A$91,data!$A$2:$R$78,8,FALSE)</f>
        <v>868</v>
      </c>
      <c r="I54" s="6">
        <f>VLOOKUP($A$7:$A$91,data!$A$2:$R$78,9,FALSE)</f>
        <v>9924</v>
      </c>
      <c r="J54" s="6">
        <f>VLOOKUP($A$7:$A$91,data!$A$2:$R$78,10,FALSE)</f>
        <v>305</v>
      </c>
      <c r="K54" s="6">
        <f>VLOOKUP($A$7:$A$91,data!$A$2:$R$78,11,FALSE)</f>
        <v>2163582</v>
      </c>
      <c r="L54" s="6">
        <f>VLOOKUP($A$7:$A$91,data!$A$2:$R$78,12,FALSE)</f>
        <v>42558</v>
      </c>
      <c r="M54" s="6">
        <f>VLOOKUP($A$7:$A$91,data!$A$2:$R$78,13,FALSE)</f>
        <v>93139</v>
      </c>
      <c r="N54" s="6">
        <f>VLOOKUP($A$7:$A$91,data!$A$2:$R$78,14,FALSE)</f>
        <v>198</v>
      </c>
      <c r="O54" s="6">
        <f>VLOOKUP($A$7:$A$91,data!$A$2:$R$78,15,FALSE)</f>
        <v>138714</v>
      </c>
      <c r="P54" s="6">
        <f>VLOOKUP($A$7:$A$91,data!$A$2:$R$78,16,FALSE)</f>
        <v>840</v>
      </c>
      <c r="Q54" s="6">
        <f>VLOOKUP($A$7:$A$91,data!$A$2:$R$78,17,FALSE)</f>
        <v>2218</v>
      </c>
      <c r="R54" s="6">
        <f>VLOOKUP($A$7:$A$91,data!$A$2:$R$78,18,FALSE)</f>
        <v>71</v>
      </c>
      <c r="S54" s="6">
        <f>VLOOKUP($A$7:$A$91,data!$A$2:$X$78,19,FALSE)</f>
        <v>43581</v>
      </c>
      <c r="T54" s="6">
        <f>VLOOKUP($A$7:$A$91,data!$A$2:$X$78,20,FALSE)</f>
        <v>247</v>
      </c>
      <c r="U54" s="6">
        <f>VLOOKUP($A$7:$A$91,data!$A$2:$X$78,21,FALSE)</f>
        <v>1672</v>
      </c>
      <c r="V54" s="6">
        <f>VLOOKUP($A$7:$A$91,data!$A$2:$X$78,22,FALSE)</f>
        <v>101</v>
      </c>
      <c r="W54" s="6">
        <f>VLOOKUP($A$7:$A$91,data!$A$2:$X$78,23,FALSE)</f>
        <v>466</v>
      </c>
      <c r="X54" s="6">
        <f>VLOOKUP($A$7:$A$91,data!$A$2:$X$78,24,FALSE)</f>
        <v>15</v>
      </c>
    </row>
    <row r="55" spans="1:24" ht="18.75" x14ac:dyDescent="0.2">
      <c r="A55" s="5" t="s">
        <v>54</v>
      </c>
      <c r="B55" s="6">
        <f>VLOOKUP($A$7:$A$91,data!$A$2:$R$78,2,FALSE)</f>
        <v>74400</v>
      </c>
      <c r="C55" s="6">
        <f>VLOOKUP($A$7:$A$91,data!$A$2:$R$78,3,FALSE)</f>
        <v>54502</v>
      </c>
      <c r="D55" s="6">
        <f>VLOOKUP($A$7:$A$91,data!$A$2:$R$78,4,FALSE)</f>
        <v>6719</v>
      </c>
      <c r="E55" s="6">
        <f>VLOOKUP($A$7:$A$91,data!$A$2:$R$78,5,FALSE)</f>
        <v>4125</v>
      </c>
      <c r="F55" s="6">
        <f>VLOOKUP($A$7:$A$91,data!$A$2:$R$78,6,FALSE)</f>
        <v>139</v>
      </c>
      <c r="G55" s="6">
        <f>VLOOKUP($A$7:$A$91,data!$A$2:$R$78,7,FALSE)</f>
        <v>16840</v>
      </c>
      <c r="H55" s="6">
        <f>VLOOKUP($A$7:$A$91,data!$A$2:$R$78,8,FALSE)</f>
        <v>2055</v>
      </c>
      <c r="I55" s="6">
        <f>VLOOKUP($A$7:$A$91,data!$A$2:$R$78,9,FALSE)</f>
        <v>79727</v>
      </c>
      <c r="J55" s="6">
        <f>VLOOKUP($A$7:$A$91,data!$A$2:$R$78,10,FALSE)</f>
        <v>3591</v>
      </c>
      <c r="K55" s="6">
        <f>VLOOKUP($A$7:$A$91,data!$A$2:$R$78,11,FALSE)</f>
        <v>3674218</v>
      </c>
      <c r="L55" s="6">
        <f>VLOOKUP($A$7:$A$91,data!$A$2:$R$78,12,FALSE)</f>
        <v>70527</v>
      </c>
      <c r="M55" s="6">
        <f>VLOOKUP($A$7:$A$91,data!$A$2:$R$78,13,FALSE)</f>
        <v>418243</v>
      </c>
      <c r="N55" s="6">
        <f>VLOOKUP($A$7:$A$91,data!$A$2:$R$78,14,FALSE)</f>
        <v>265</v>
      </c>
      <c r="O55" s="6">
        <f>VLOOKUP($A$7:$A$91,data!$A$2:$R$78,15,FALSE)</f>
        <v>1441411</v>
      </c>
      <c r="P55" s="6">
        <f>VLOOKUP($A$7:$A$91,data!$A$2:$R$78,16,FALSE)</f>
        <v>2895</v>
      </c>
      <c r="Q55" s="6">
        <f>VLOOKUP($A$7:$A$91,data!$A$2:$R$78,17,FALSE)</f>
        <v>6859</v>
      </c>
      <c r="R55" s="6">
        <f>VLOOKUP($A$7:$A$91,data!$A$2:$R$78,18,FALSE)</f>
        <v>187</v>
      </c>
      <c r="S55" s="6">
        <f>VLOOKUP($A$7:$A$91,data!$A$2:$X$78,19,FALSE)</f>
        <v>51713</v>
      </c>
      <c r="T55" s="6">
        <f>VLOOKUP($A$7:$A$91,data!$A$2:$X$78,20,FALSE)</f>
        <v>992</v>
      </c>
      <c r="U55" s="6">
        <f>VLOOKUP($A$7:$A$91,data!$A$2:$X$78,21,FALSE)</f>
        <v>5344</v>
      </c>
      <c r="V55" s="6">
        <f>VLOOKUP($A$7:$A$91,data!$A$2:$X$78,22,FALSE)</f>
        <v>288</v>
      </c>
      <c r="W55" s="6">
        <f>VLOOKUP($A$7:$A$91,data!$A$2:$X$78,23,FALSE)</f>
        <v>633</v>
      </c>
      <c r="X55" s="6">
        <f>VLOOKUP($A$7:$A$91,data!$A$2:$X$78,24,FALSE)</f>
        <v>32</v>
      </c>
    </row>
    <row r="56" spans="1:24" ht="18.75" x14ac:dyDescent="0.2">
      <c r="A56" s="5" t="s">
        <v>55</v>
      </c>
      <c r="B56" s="6">
        <f>VLOOKUP($A$7:$A$91,data!$A$2:$R$78,2,FALSE)</f>
        <v>23258</v>
      </c>
      <c r="C56" s="6">
        <f>VLOOKUP($A$7:$A$91,data!$A$2:$R$78,3,FALSE)</f>
        <v>94417</v>
      </c>
      <c r="D56" s="6">
        <f>VLOOKUP($A$7:$A$91,data!$A$2:$R$78,4,FALSE)</f>
        <v>8460</v>
      </c>
      <c r="E56" s="6">
        <f>VLOOKUP($A$7:$A$91,data!$A$2:$R$78,5,FALSE)</f>
        <v>4</v>
      </c>
      <c r="F56" s="6">
        <f>VLOOKUP($A$7:$A$91,data!$A$2:$R$78,6,FALSE)</f>
        <v>1</v>
      </c>
      <c r="G56" s="6">
        <f>VLOOKUP($A$7:$A$91,data!$A$2:$R$78,7,FALSE)</f>
        <v>47865</v>
      </c>
      <c r="H56" s="6">
        <f>VLOOKUP($A$7:$A$91,data!$A$2:$R$78,8,FALSE)</f>
        <v>5170</v>
      </c>
      <c r="I56" s="6">
        <f>VLOOKUP($A$7:$A$91,data!$A$2:$R$78,9,FALSE)</f>
        <v>55960</v>
      </c>
      <c r="J56" s="6">
        <f>VLOOKUP($A$7:$A$91,data!$A$2:$R$78,10,FALSE)</f>
        <v>9275</v>
      </c>
      <c r="K56" s="6">
        <f>VLOOKUP($A$7:$A$91,data!$A$2:$R$78,11,FALSE)</f>
        <v>925082</v>
      </c>
      <c r="L56" s="6">
        <f>VLOOKUP($A$7:$A$91,data!$A$2:$R$78,12,FALSE)</f>
        <v>20357</v>
      </c>
      <c r="M56" s="6">
        <f>VLOOKUP($A$7:$A$91,data!$A$2:$R$78,13,FALSE)</f>
        <v>3556</v>
      </c>
      <c r="N56" s="6">
        <f>VLOOKUP($A$7:$A$91,data!$A$2:$R$78,14,FALSE)</f>
        <v>151</v>
      </c>
      <c r="O56" s="6">
        <f>VLOOKUP($A$7:$A$91,data!$A$2:$R$78,15,FALSE)</f>
        <v>39808</v>
      </c>
      <c r="P56" s="6">
        <f>VLOOKUP($A$7:$A$91,data!$A$2:$R$78,16,FALSE)</f>
        <v>547</v>
      </c>
      <c r="Q56" s="6">
        <f>VLOOKUP($A$7:$A$91,data!$A$2:$R$78,17,FALSE)</f>
        <v>923</v>
      </c>
      <c r="R56" s="6">
        <f>VLOOKUP($A$7:$A$91,data!$A$2:$R$78,18,FALSE)</f>
        <v>25</v>
      </c>
      <c r="S56" s="6">
        <f>VLOOKUP($A$7:$A$91,data!$A$2:$X$78,19,FALSE)</f>
        <v>4170</v>
      </c>
      <c r="T56" s="6">
        <f>VLOOKUP($A$7:$A$91,data!$A$2:$X$78,20,FALSE)</f>
        <v>109</v>
      </c>
      <c r="U56" s="6">
        <f>VLOOKUP($A$7:$A$91,data!$A$2:$X$78,21,FALSE)</f>
        <v>2957</v>
      </c>
      <c r="V56" s="6">
        <f>VLOOKUP($A$7:$A$91,data!$A$2:$X$78,22,FALSE)</f>
        <v>283</v>
      </c>
      <c r="W56" s="6">
        <f>VLOOKUP($A$7:$A$91,data!$A$2:$X$78,23,FALSE)</f>
        <v>152</v>
      </c>
      <c r="X56" s="6">
        <f>VLOOKUP($A$7:$A$91,data!$A$2:$X$78,24,FALSE)</f>
        <v>15</v>
      </c>
    </row>
    <row r="57" spans="1:24" ht="18.75" x14ac:dyDescent="0.2">
      <c r="A57" s="9" t="s">
        <v>6</v>
      </c>
      <c r="B57" s="8">
        <f>SUM(B58:B66)</f>
        <v>328827</v>
      </c>
      <c r="C57" s="8">
        <f t="shared" ref="C57:X57" si="24">SUM(C58:C66)</f>
        <v>765062</v>
      </c>
      <c r="D57" s="8">
        <f t="shared" si="24"/>
        <v>54674</v>
      </c>
      <c r="E57" s="8">
        <f t="shared" si="24"/>
        <v>6975</v>
      </c>
      <c r="F57" s="8">
        <f t="shared" si="24"/>
        <v>243</v>
      </c>
      <c r="G57" s="8">
        <f t="shared" si="24"/>
        <v>174737</v>
      </c>
      <c r="H57" s="8">
        <f t="shared" si="24"/>
        <v>15299</v>
      </c>
      <c r="I57" s="8">
        <f t="shared" si="24"/>
        <v>1039354</v>
      </c>
      <c r="J57" s="8">
        <f t="shared" si="24"/>
        <v>15940</v>
      </c>
      <c r="K57" s="8">
        <f t="shared" ref="K57:L57" si="25">SUM(K58:K66)</f>
        <v>14127551</v>
      </c>
      <c r="L57" s="8">
        <f t="shared" si="25"/>
        <v>287392</v>
      </c>
      <c r="M57" s="8">
        <f t="shared" ref="M57:N57" si="26">SUM(M58:M66)</f>
        <v>20001180</v>
      </c>
      <c r="N57" s="8">
        <f t="shared" si="26"/>
        <v>1769</v>
      </c>
      <c r="O57" s="8">
        <f t="shared" si="24"/>
        <v>4652128</v>
      </c>
      <c r="P57" s="8">
        <f t="shared" si="24"/>
        <v>15768</v>
      </c>
      <c r="Q57" s="8">
        <f t="shared" si="24"/>
        <v>839710</v>
      </c>
      <c r="R57" s="8">
        <f t="shared" si="24"/>
        <v>1210</v>
      </c>
      <c r="S57" s="8">
        <f t="shared" ref="S57:T57" si="27">SUM(S58:S66)</f>
        <v>3048734</v>
      </c>
      <c r="T57" s="8">
        <f t="shared" si="27"/>
        <v>9067</v>
      </c>
      <c r="U57" s="8">
        <f t="shared" si="24"/>
        <v>181912</v>
      </c>
      <c r="V57" s="8">
        <f t="shared" si="24"/>
        <v>5418</v>
      </c>
      <c r="W57" s="8">
        <f t="shared" si="24"/>
        <v>20955</v>
      </c>
      <c r="X57" s="8">
        <f t="shared" si="24"/>
        <v>610</v>
      </c>
    </row>
    <row r="58" spans="1:24" ht="18.75" x14ac:dyDescent="0.2">
      <c r="A58" s="5" t="s">
        <v>56</v>
      </c>
      <c r="B58" s="6">
        <f>VLOOKUP($A$7:$A$91,data!$A$2:$R$78,2,FALSE)</f>
        <v>30139</v>
      </c>
      <c r="C58" s="6">
        <f>VLOOKUP($A$7:$A$91,data!$A$2:$R$78,3,FALSE)</f>
        <v>49365</v>
      </c>
      <c r="D58" s="6">
        <f>VLOOKUP($A$7:$A$91,data!$A$2:$R$78,4,FALSE)</f>
        <v>3945</v>
      </c>
      <c r="E58" s="6">
        <f>VLOOKUP($A$7:$A$91,data!$A$2:$R$78,5,FALSE)</f>
        <v>8</v>
      </c>
      <c r="F58" s="6">
        <f>VLOOKUP($A$7:$A$91,data!$A$2:$R$78,6,FALSE)</f>
        <v>2</v>
      </c>
      <c r="G58" s="6">
        <f>VLOOKUP($A$7:$A$91,data!$A$2:$R$78,7,FALSE)</f>
        <v>26639</v>
      </c>
      <c r="H58" s="6">
        <f>VLOOKUP($A$7:$A$91,data!$A$2:$R$78,8,FALSE)</f>
        <v>2077</v>
      </c>
      <c r="I58" s="6">
        <f>VLOOKUP($A$7:$A$91,data!$A$2:$R$78,9,FALSE)</f>
        <v>59881</v>
      </c>
      <c r="J58" s="6">
        <f>VLOOKUP($A$7:$A$91,data!$A$2:$R$78,10,FALSE)</f>
        <v>1412</v>
      </c>
      <c r="K58" s="6">
        <f>VLOOKUP($A$7:$A$91,data!$A$2:$R$78,11,FALSE)</f>
        <v>1107404</v>
      </c>
      <c r="L58" s="6">
        <f>VLOOKUP($A$7:$A$91,data!$A$2:$R$78,12,FALSE)</f>
        <v>28155</v>
      </c>
      <c r="M58" s="6">
        <f>VLOOKUP($A$7:$A$91,data!$A$2:$R$78,13,FALSE)</f>
        <v>612441</v>
      </c>
      <c r="N58" s="6">
        <f>VLOOKUP($A$7:$A$91,data!$A$2:$R$78,14,FALSE)</f>
        <v>133</v>
      </c>
      <c r="O58" s="6">
        <f>VLOOKUP($A$7:$A$91,data!$A$2:$R$78,15,FALSE)</f>
        <v>1764805</v>
      </c>
      <c r="P58" s="6">
        <f>VLOOKUP($A$7:$A$91,data!$A$2:$R$78,16,FALSE)</f>
        <v>393</v>
      </c>
      <c r="Q58" s="6">
        <f>VLOOKUP($A$7:$A$91,data!$A$2:$R$78,17,FALSE)</f>
        <v>7152</v>
      </c>
      <c r="R58" s="6">
        <f>VLOOKUP($A$7:$A$91,data!$A$2:$R$78,18,FALSE)</f>
        <v>53</v>
      </c>
      <c r="S58" s="6">
        <f>VLOOKUP($A$7:$A$91,data!$A$2:$X$78,19,FALSE)</f>
        <v>113037</v>
      </c>
      <c r="T58" s="6">
        <f>VLOOKUP($A$7:$A$91,data!$A$2:$X$78,20,FALSE)</f>
        <v>140</v>
      </c>
      <c r="U58" s="6">
        <f>VLOOKUP($A$7:$A$91,data!$A$2:$X$78,21,FALSE)</f>
        <v>3100</v>
      </c>
      <c r="V58" s="6">
        <f>VLOOKUP($A$7:$A$91,data!$A$2:$X$78,22,FALSE)</f>
        <v>92</v>
      </c>
      <c r="W58" s="6">
        <f>VLOOKUP($A$7:$A$91,data!$A$2:$X$78,23,FALSE)</f>
        <v>220</v>
      </c>
      <c r="X58" s="6">
        <f>VLOOKUP($A$7:$A$91,data!$A$2:$X$78,24,FALSE)</f>
        <v>11</v>
      </c>
    </row>
    <row r="59" spans="1:24" ht="18.75" x14ac:dyDescent="0.2">
      <c r="A59" s="5" t="s">
        <v>57</v>
      </c>
      <c r="B59" s="6">
        <f>VLOOKUP($A$7:$A$91,data!$A$2:$R$78,2,FALSE)</f>
        <v>40600</v>
      </c>
      <c r="C59" s="6">
        <f>VLOOKUP($A$7:$A$91,data!$A$2:$R$78,3,FALSE)</f>
        <v>82070</v>
      </c>
      <c r="D59" s="6">
        <f>VLOOKUP($A$7:$A$91,data!$A$2:$R$78,4,FALSE)</f>
        <v>4689</v>
      </c>
      <c r="E59" s="6">
        <f>VLOOKUP($A$7:$A$91,data!$A$2:$R$78,5,FALSE)</f>
        <v>1167</v>
      </c>
      <c r="F59" s="6">
        <f>VLOOKUP($A$7:$A$91,data!$A$2:$R$78,6,FALSE)</f>
        <v>33</v>
      </c>
      <c r="G59" s="6">
        <f>VLOOKUP($A$7:$A$91,data!$A$2:$R$78,7,FALSE)</f>
        <v>10766</v>
      </c>
      <c r="H59" s="6">
        <f>VLOOKUP($A$7:$A$91,data!$A$2:$R$78,8,FALSE)</f>
        <v>952</v>
      </c>
      <c r="I59" s="6">
        <f>VLOOKUP($A$7:$A$91,data!$A$2:$R$78,9,FALSE)</f>
        <v>250991</v>
      </c>
      <c r="J59" s="6">
        <f>VLOOKUP($A$7:$A$91,data!$A$2:$R$78,10,FALSE)</f>
        <v>1132</v>
      </c>
      <c r="K59" s="6">
        <f>VLOOKUP($A$7:$A$91,data!$A$2:$R$78,11,FALSE)</f>
        <v>2022965</v>
      </c>
      <c r="L59" s="6">
        <f>VLOOKUP($A$7:$A$91,data!$A$2:$R$78,12,FALSE)</f>
        <v>35747</v>
      </c>
      <c r="M59" s="6">
        <f>VLOOKUP($A$7:$A$91,data!$A$2:$R$78,13,FALSE)</f>
        <v>6638235</v>
      </c>
      <c r="N59" s="6">
        <f>VLOOKUP($A$7:$A$91,data!$A$2:$R$78,14,FALSE)</f>
        <v>262</v>
      </c>
      <c r="O59" s="6">
        <f>VLOOKUP($A$7:$A$91,data!$A$2:$R$78,15,FALSE)</f>
        <v>498776</v>
      </c>
      <c r="P59" s="6">
        <f>VLOOKUP($A$7:$A$91,data!$A$2:$R$78,16,FALSE)</f>
        <v>3030</v>
      </c>
      <c r="Q59" s="6">
        <f>VLOOKUP($A$7:$A$91,data!$A$2:$R$78,17,FALSE)</f>
        <v>26794</v>
      </c>
      <c r="R59" s="6">
        <f>VLOOKUP($A$7:$A$91,data!$A$2:$R$78,18,FALSE)</f>
        <v>227</v>
      </c>
      <c r="S59" s="6">
        <f>VLOOKUP($A$7:$A$91,data!$A$2:$X$78,19,FALSE)</f>
        <v>674144</v>
      </c>
      <c r="T59" s="6">
        <f>VLOOKUP($A$7:$A$91,data!$A$2:$X$78,20,FALSE)</f>
        <v>2234</v>
      </c>
      <c r="U59" s="6">
        <f>VLOOKUP($A$7:$A$91,data!$A$2:$X$78,21,FALSE)</f>
        <v>37158</v>
      </c>
      <c r="V59" s="6">
        <f>VLOOKUP($A$7:$A$91,data!$A$2:$X$78,22,FALSE)</f>
        <v>1113</v>
      </c>
      <c r="W59" s="6">
        <f>VLOOKUP($A$7:$A$91,data!$A$2:$X$78,23,FALSE)</f>
        <v>5420</v>
      </c>
      <c r="X59" s="6">
        <f>VLOOKUP($A$7:$A$91,data!$A$2:$X$78,24,FALSE)</f>
        <v>154</v>
      </c>
    </row>
    <row r="60" spans="1:24" ht="18.75" x14ac:dyDescent="0.2">
      <c r="A60" s="5" t="s">
        <v>58</v>
      </c>
      <c r="B60" s="6">
        <f>VLOOKUP($A$7:$A$91,data!$A$2:$R$78,2,FALSE)</f>
        <v>24312</v>
      </c>
      <c r="C60" s="6">
        <f>VLOOKUP($A$7:$A$91,data!$A$2:$R$78,3,FALSE)</f>
        <v>14537</v>
      </c>
      <c r="D60" s="6">
        <f>VLOOKUP($A$7:$A$91,data!$A$2:$R$78,4,FALSE)</f>
        <v>1072</v>
      </c>
      <c r="E60" s="6">
        <f>VLOOKUP($A$7:$A$91,data!$A$2:$R$78,5,FALSE)</f>
        <v>49</v>
      </c>
      <c r="F60" s="6">
        <f>VLOOKUP($A$7:$A$91,data!$A$2:$R$78,6,FALSE)</f>
        <v>3</v>
      </c>
      <c r="G60" s="6">
        <f>VLOOKUP($A$7:$A$91,data!$A$2:$R$78,7,FALSE)</f>
        <v>32340</v>
      </c>
      <c r="H60" s="6">
        <f>VLOOKUP($A$7:$A$91,data!$A$2:$R$78,8,FALSE)</f>
        <v>2887</v>
      </c>
      <c r="I60" s="6">
        <f>VLOOKUP($A$7:$A$91,data!$A$2:$R$78,9,FALSE)</f>
        <v>51447</v>
      </c>
      <c r="J60" s="6">
        <f>VLOOKUP($A$7:$A$91,data!$A$2:$R$78,10,FALSE)</f>
        <v>825</v>
      </c>
      <c r="K60" s="6">
        <f>VLOOKUP($A$7:$A$91,data!$A$2:$R$78,11,FALSE)</f>
        <v>1047375</v>
      </c>
      <c r="L60" s="6">
        <f>VLOOKUP($A$7:$A$91,data!$A$2:$R$78,12,FALSE)</f>
        <v>21607</v>
      </c>
      <c r="M60" s="6">
        <f>VLOOKUP($A$7:$A$91,data!$A$2:$R$78,13,FALSE)</f>
        <v>1355166</v>
      </c>
      <c r="N60" s="6">
        <f>VLOOKUP($A$7:$A$91,data!$A$2:$R$78,14,FALSE)</f>
        <v>112</v>
      </c>
      <c r="O60" s="6">
        <f>VLOOKUP($A$7:$A$91,data!$A$2:$R$78,15,FALSE)</f>
        <v>93444</v>
      </c>
      <c r="P60" s="6">
        <f>VLOOKUP($A$7:$A$91,data!$A$2:$R$78,16,FALSE)</f>
        <v>2251</v>
      </c>
      <c r="Q60" s="6">
        <f>VLOOKUP($A$7:$A$91,data!$A$2:$R$78,17,FALSE)</f>
        <v>12052</v>
      </c>
      <c r="R60" s="6">
        <f>VLOOKUP($A$7:$A$91,data!$A$2:$R$78,18,FALSE)</f>
        <v>131</v>
      </c>
      <c r="S60" s="6">
        <f>VLOOKUP($A$7:$A$91,data!$A$2:$X$78,19,FALSE)</f>
        <v>232994</v>
      </c>
      <c r="T60" s="6">
        <f>VLOOKUP($A$7:$A$91,data!$A$2:$X$78,20,FALSE)</f>
        <v>2303</v>
      </c>
      <c r="U60" s="6">
        <f>VLOOKUP($A$7:$A$91,data!$A$2:$X$78,21,FALSE)</f>
        <v>16595</v>
      </c>
      <c r="V60" s="6">
        <f>VLOOKUP($A$7:$A$91,data!$A$2:$X$78,22,FALSE)</f>
        <v>567</v>
      </c>
      <c r="W60" s="6">
        <f>VLOOKUP($A$7:$A$91,data!$A$2:$X$78,23,FALSE)</f>
        <v>1755</v>
      </c>
      <c r="X60" s="6">
        <f>VLOOKUP($A$7:$A$91,data!$A$2:$X$78,24,FALSE)</f>
        <v>59</v>
      </c>
    </row>
    <row r="61" spans="1:24" ht="18.75" x14ac:dyDescent="0.2">
      <c r="A61" s="5" t="s">
        <v>59</v>
      </c>
      <c r="B61" s="6">
        <f>VLOOKUP($A$7:$A$91,data!$A$2:$R$78,2,FALSE)</f>
        <v>36868</v>
      </c>
      <c r="C61" s="6">
        <f>VLOOKUP($A$7:$A$91,data!$A$2:$R$78,3,FALSE)</f>
        <v>32270</v>
      </c>
      <c r="D61" s="6">
        <f>VLOOKUP($A$7:$A$91,data!$A$2:$R$78,4,FALSE)</f>
        <v>2323</v>
      </c>
      <c r="E61" s="6">
        <f>VLOOKUP($A$7:$A$91,data!$A$2:$R$78,5,FALSE)</f>
        <v>192</v>
      </c>
      <c r="F61" s="6">
        <f>VLOOKUP($A$7:$A$91,data!$A$2:$R$78,6,FALSE)</f>
        <v>10</v>
      </c>
      <c r="G61" s="6">
        <f>VLOOKUP($A$7:$A$91,data!$A$2:$R$78,7,FALSE)</f>
        <v>12042</v>
      </c>
      <c r="H61" s="6">
        <f>VLOOKUP($A$7:$A$91,data!$A$2:$R$78,8,FALSE)</f>
        <v>974</v>
      </c>
      <c r="I61" s="6">
        <f>VLOOKUP($A$7:$A$91,data!$A$2:$R$78,9,FALSE)</f>
        <v>213591</v>
      </c>
      <c r="J61" s="6">
        <f>VLOOKUP($A$7:$A$91,data!$A$2:$R$78,10,FALSE)</f>
        <v>2987</v>
      </c>
      <c r="K61" s="6">
        <f>VLOOKUP($A$7:$A$91,data!$A$2:$R$78,11,FALSE)</f>
        <v>1669860</v>
      </c>
      <c r="L61" s="6">
        <f>VLOOKUP($A$7:$A$91,data!$A$2:$R$78,12,FALSE)</f>
        <v>33794</v>
      </c>
      <c r="M61" s="6">
        <f>VLOOKUP($A$7:$A$91,data!$A$2:$R$78,13,FALSE)</f>
        <v>1358177</v>
      </c>
      <c r="N61" s="6">
        <f>VLOOKUP($A$7:$A$91,data!$A$2:$R$78,14,FALSE)</f>
        <v>298</v>
      </c>
      <c r="O61" s="6">
        <f>VLOOKUP($A$7:$A$91,data!$A$2:$R$78,15,FALSE)</f>
        <v>479630</v>
      </c>
      <c r="P61" s="6">
        <f>VLOOKUP($A$7:$A$91,data!$A$2:$R$78,16,FALSE)</f>
        <v>1765</v>
      </c>
      <c r="Q61" s="6">
        <f>VLOOKUP($A$7:$A$91,data!$A$2:$R$78,17,FALSE)</f>
        <v>10259</v>
      </c>
      <c r="R61" s="6">
        <f>VLOOKUP($A$7:$A$91,data!$A$2:$R$78,18,FALSE)</f>
        <v>200</v>
      </c>
      <c r="S61" s="6">
        <f>VLOOKUP($A$7:$A$91,data!$A$2:$X$78,19,FALSE)</f>
        <v>197399</v>
      </c>
      <c r="T61" s="6">
        <f>VLOOKUP($A$7:$A$91,data!$A$2:$X$78,20,FALSE)</f>
        <v>856</v>
      </c>
      <c r="U61" s="6">
        <f>VLOOKUP($A$7:$A$91,data!$A$2:$X$78,21,FALSE)</f>
        <v>11529</v>
      </c>
      <c r="V61" s="6">
        <f>VLOOKUP($A$7:$A$91,data!$A$2:$X$78,22,FALSE)</f>
        <v>374</v>
      </c>
      <c r="W61" s="6">
        <f>VLOOKUP($A$7:$A$91,data!$A$2:$X$78,23,FALSE)</f>
        <v>1102</v>
      </c>
      <c r="X61" s="6">
        <f>VLOOKUP($A$7:$A$91,data!$A$2:$X$78,24,FALSE)</f>
        <v>26</v>
      </c>
    </row>
    <row r="62" spans="1:24" ht="18.75" x14ac:dyDescent="0.2">
      <c r="A62" s="5" t="s">
        <v>60</v>
      </c>
      <c r="B62" s="6">
        <f>VLOOKUP($A$7:$A$91,data!$A$2:$R$78,2,FALSE)</f>
        <v>36583</v>
      </c>
      <c r="C62" s="6">
        <f>VLOOKUP($A$7:$A$91,data!$A$2:$R$78,3,FALSE)</f>
        <v>278097</v>
      </c>
      <c r="D62" s="6">
        <f>VLOOKUP($A$7:$A$91,data!$A$2:$R$78,4,FALSE)</f>
        <v>18331</v>
      </c>
      <c r="E62" s="6">
        <f>VLOOKUP($A$7:$A$91,data!$A$2:$R$78,5,FALSE)</f>
        <v>0</v>
      </c>
      <c r="F62" s="6">
        <f>VLOOKUP($A$7:$A$91,data!$A$2:$R$78,6,FALSE)</f>
        <v>0</v>
      </c>
      <c r="G62" s="6">
        <f>VLOOKUP($A$7:$A$91,data!$A$2:$R$78,7,FALSE)</f>
        <v>30659</v>
      </c>
      <c r="H62" s="6">
        <f>VLOOKUP($A$7:$A$91,data!$A$2:$R$78,8,FALSE)</f>
        <v>2538</v>
      </c>
      <c r="I62" s="6">
        <f>VLOOKUP($A$7:$A$91,data!$A$2:$R$78,9,FALSE)</f>
        <v>77619</v>
      </c>
      <c r="J62" s="6">
        <f>VLOOKUP($A$7:$A$91,data!$A$2:$R$78,10,FALSE)</f>
        <v>2643</v>
      </c>
      <c r="K62" s="6">
        <f>VLOOKUP($A$7:$A$91,data!$A$2:$R$78,11,FALSE)</f>
        <v>1122990</v>
      </c>
      <c r="L62" s="6">
        <f>VLOOKUP($A$7:$A$91,data!$A$2:$R$78,12,FALSE)</f>
        <v>24798</v>
      </c>
      <c r="M62" s="6">
        <f>VLOOKUP($A$7:$A$91,data!$A$2:$R$78,13,FALSE)</f>
        <v>416655</v>
      </c>
      <c r="N62" s="6">
        <f>VLOOKUP($A$7:$A$91,data!$A$2:$R$78,14,FALSE)</f>
        <v>108</v>
      </c>
      <c r="O62" s="6">
        <f>VLOOKUP($A$7:$A$91,data!$A$2:$R$78,15,FALSE)</f>
        <v>36290</v>
      </c>
      <c r="P62" s="6">
        <f>VLOOKUP($A$7:$A$91,data!$A$2:$R$78,16,FALSE)</f>
        <v>537</v>
      </c>
      <c r="Q62" s="6">
        <f>VLOOKUP($A$7:$A$91,data!$A$2:$R$78,17,FALSE)</f>
        <v>1287</v>
      </c>
      <c r="R62" s="6">
        <f>VLOOKUP($A$7:$A$91,data!$A$2:$R$78,18,FALSE)</f>
        <v>96</v>
      </c>
      <c r="S62" s="6">
        <f>VLOOKUP($A$7:$A$91,data!$A$2:$X$78,19,FALSE)</f>
        <v>8089</v>
      </c>
      <c r="T62" s="6">
        <f>VLOOKUP($A$7:$A$91,data!$A$2:$X$78,20,FALSE)</f>
        <v>195</v>
      </c>
      <c r="U62" s="6">
        <f>VLOOKUP($A$7:$A$91,data!$A$2:$X$78,21,FALSE)</f>
        <v>19233</v>
      </c>
      <c r="V62" s="6">
        <f>VLOOKUP($A$7:$A$91,data!$A$2:$X$78,22,FALSE)</f>
        <v>573</v>
      </c>
      <c r="W62" s="6">
        <f>VLOOKUP($A$7:$A$91,data!$A$2:$X$78,23,FALSE)</f>
        <v>1381</v>
      </c>
      <c r="X62" s="6">
        <f>VLOOKUP($A$7:$A$91,data!$A$2:$X$78,24,FALSE)</f>
        <v>13</v>
      </c>
    </row>
    <row r="63" spans="1:24" ht="18.75" x14ac:dyDescent="0.2">
      <c r="A63" s="5" t="s">
        <v>61</v>
      </c>
      <c r="B63" s="6">
        <f>VLOOKUP($A$7:$A$91,data!$A$2:$R$78,2,FALSE)</f>
        <v>36660</v>
      </c>
      <c r="C63" s="6">
        <f>VLOOKUP($A$7:$A$91,data!$A$2:$R$78,3,FALSE)</f>
        <v>140305</v>
      </c>
      <c r="D63" s="6">
        <f>VLOOKUP($A$7:$A$91,data!$A$2:$R$78,4,FALSE)</f>
        <v>10740</v>
      </c>
      <c r="E63" s="6">
        <f>VLOOKUP($A$7:$A$91,data!$A$2:$R$78,5,FALSE)</f>
        <v>2872</v>
      </c>
      <c r="F63" s="6">
        <f>VLOOKUP($A$7:$A$91,data!$A$2:$R$78,6,FALSE)</f>
        <v>103</v>
      </c>
      <c r="G63" s="6">
        <f>VLOOKUP($A$7:$A$91,data!$A$2:$R$78,7,FALSE)</f>
        <v>9979</v>
      </c>
      <c r="H63" s="6">
        <f>VLOOKUP($A$7:$A$91,data!$A$2:$R$78,8,FALSE)</f>
        <v>1036</v>
      </c>
      <c r="I63" s="6">
        <f>VLOOKUP($A$7:$A$91,data!$A$2:$R$78,9,FALSE)</f>
        <v>70513</v>
      </c>
      <c r="J63" s="6">
        <f>VLOOKUP($A$7:$A$91,data!$A$2:$R$78,10,FALSE)</f>
        <v>2298</v>
      </c>
      <c r="K63" s="6">
        <f>VLOOKUP($A$7:$A$91,data!$A$2:$R$78,11,FALSE)</f>
        <v>1221052</v>
      </c>
      <c r="L63" s="6">
        <f>VLOOKUP($A$7:$A$91,data!$A$2:$R$78,12,FALSE)</f>
        <v>30939</v>
      </c>
      <c r="M63" s="6">
        <f>VLOOKUP($A$7:$A$91,data!$A$2:$R$78,13,FALSE)</f>
        <v>112556</v>
      </c>
      <c r="N63" s="6">
        <f>VLOOKUP($A$7:$A$91,data!$A$2:$R$78,14,FALSE)</f>
        <v>120</v>
      </c>
      <c r="O63" s="6">
        <f>VLOOKUP($A$7:$A$91,data!$A$2:$R$78,15,FALSE)</f>
        <v>98198</v>
      </c>
      <c r="P63" s="6">
        <f>VLOOKUP($A$7:$A$91,data!$A$2:$R$78,16,FALSE)</f>
        <v>1467</v>
      </c>
      <c r="Q63" s="6">
        <f>VLOOKUP($A$7:$A$91,data!$A$2:$R$78,17,FALSE)</f>
        <v>3301</v>
      </c>
      <c r="R63" s="6">
        <f>VLOOKUP($A$7:$A$91,data!$A$2:$R$78,18,FALSE)</f>
        <v>57</v>
      </c>
      <c r="S63" s="6">
        <f>VLOOKUP($A$7:$A$91,data!$A$2:$X$78,19,FALSE)</f>
        <v>178833</v>
      </c>
      <c r="T63" s="6">
        <f>VLOOKUP($A$7:$A$91,data!$A$2:$X$78,20,FALSE)</f>
        <v>594</v>
      </c>
      <c r="U63" s="6">
        <f>VLOOKUP($A$7:$A$91,data!$A$2:$X$78,21,FALSE)</f>
        <v>14226</v>
      </c>
      <c r="V63" s="6">
        <f>VLOOKUP($A$7:$A$91,data!$A$2:$X$78,22,FALSE)</f>
        <v>373</v>
      </c>
      <c r="W63" s="6">
        <f>VLOOKUP($A$7:$A$91,data!$A$2:$X$78,23,FALSE)</f>
        <v>777</v>
      </c>
      <c r="X63" s="6">
        <f>VLOOKUP($A$7:$A$91,data!$A$2:$X$78,24,FALSE)</f>
        <v>35</v>
      </c>
    </row>
    <row r="64" spans="1:24" ht="18.75" x14ac:dyDescent="0.2">
      <c r="A64" s="5" t="s">
        <v>62</v>
      </c>
      <c r="B64" s="6">
        <f>VLOOKUP($A$7:$A$91,data!$A$2:$R$78,2,FALSE)</f>
        <v>43884</v>
      </c>
      <c r="C64" s="6">
        <f>VLOOKUP($A$7:$A$91,data!$A$2:$R$78,3,FALSE)</f>
        <v>66069</v>
      </c>
      <c r="D64" s="6">
        <f>VLOOKUP($A$7:$A$91,data!$A$2:$R$78,4,FALSE)</f>
        <v>5895</v>
      </c>
      <c r="E64" s="6">
        <f>VLOOKUP($A$7:$A$91,data!$A$2:$R$78,5,FALSE)</f>
        <v>290</v>
      </c>
      <c r="F64" s="6">
        <f>VLOOKUP($A$7:$A$91,data!$A$2:$R$78,6,FALSE)</f>
        <v>11</v>
      </c>
      <c r="G64" s="6">
        <f>VLOOKUP($A$7:$A$91,data!$A$2:$R$78,7,FALSE)</f>
        <v>33247</v>
      </c>
      <c r="H64" s="6">
        <f>VLOOKUP($A$7:$A$91,data!$A$2:$R$78,8,FALSE)</f>
        <v>3052</v>
      </c>
      <c r="I64" s="6">
        <f>VLOOKUP($A$7:$A$91,data!$A$2:$R$78,9,FALSE)</f>
        <v>153175</v>
      </c>
      <c r="J64" s="6">
        <f>VLOOKUP($A$7:$A$91,data!$A$2:$R$78,10,FALSE)</f>
        <v>2798</v>
      </c>
      <c r="K64" s="6">
        <f>VLOOKUP($A$7:$A$91,data!$A$2:$R$78,11,FALSE)</f>
        <v>2133752</v>
      </c>
      <c r="L64" s="6">
        <f>VLOOKUP($A$7:$A$91,data!$A$2:$R$78,12,FALSE)</f>
        <v>38255</v>
      </c>
      <c r="M64" s="6">
        <f>VLOOKUP($A$7:$A$91,data!$A$2:$R$78,13,FALSE)</f>
        <v>1022505</v>
      </c>
      <c r="N64" s="6">
        <f>VLOOKUP($A$7:$A$91,data!$A$2:$R$78,14,FALSE)</f>
        <v>378</v>
      </c>
      <c r="O64" s="6">
        <f>VLOOKUP($A$7:$A$91,data!$A$2:$R$78,15,FALSE)</f>
        <v>402500</v>
      </c>
      <c r="P64" s="6">
        <f>VLOOKUP($A$7:$A$91,data!$A$2:$R$78,16,FALSE)</f>
        <v>2768</v>
      </c>
      <c r="Q64" s="6">
        <f>VLOOKUP($A$7:$A$91,data!$A$2:$R$78,17,FALSE)</f>
        <v>15235</v>
      </c>
      <c r="R64" s="6">
        <f>VLOOKUP($A$7:$A$91,data!$A$2:$R$78,18,FALSE)</f>
        <v>164</v>
      </c>
      <c r="S64" s="6">
        <f>VLOOKUP($A$7:$A$91,data!$A$2:$X$78,19,FALSE)</f>
        <v>722952</v>
      </c>
      <c r="T64" s="6">
        <f>VLOOKUP($A$7:$A$91,data!$A$2:$X$78,20,FALSE)</f>
        <v>1095</v>
      </c>
      <c r="U64" s="6">
        <f>VLOOKUP($A$7:$A$91,data!$A$2:$X$78,21,FALSE)</f>
        <v>17180</v>
      </c>
      <c r="V64" s="6">
        <f>VLOOKUP($A$7:$A$91,data!$A$2:$X$78,22,FALSE)</f>
        <v>500</v>
      </c>
      <c r="W64" s="6">
        <f>VLOOKUP($A$7:$A$91,data!$A$2:$X$78,23,FALSE)</f>
        <v>1622</v>
      </c>
      <c r="X64" s="6">
        <f>VLOOKUP($A$7:$A$91,data!$A$2:$X$78,24,FALSE)</f>
        <v>66</v>
      </c>
    </row>
    <row r="65" spans="1:24" ht="18.75" x14ac:dyDescent="0.2">
      <c r="A65" s="5" t="s">
        <v>63</v>
      </c>
      <c r="B65" s="6">
        <f>VLOOKUP($A$7:$A$91,data!$A$2:$R$78,2,FALSE)</f>
        <v>28304</v>
      </c>
      <c r="C65" s="6">
        <f>VLOOKUP($A$7:$A$91,data!$A$2:$R$78,3,FALSE)</f>
        <v>17419</v>
      </c>
      <c r="D65" s="6">
        <f>VLOOKUP($A$7:$A$91,data!$A$2:$R$78,4,FALSE)</f>
        <v>1459</v>
      </c>
      <c r="E65" s="6">
        <f>VLOOKUP($A$7:$A$91,data!$A$2:$R$78,5,FALSE)</f>
        <v>460</v>
      </c>
      <c r="F65" s="6">
        <f>VLOOKUP($A$7:$A$91,data!$A$2:$R$78,6,FALSE)</f>
        <v>17</v>
      </c>
      <c r="G65" s="6">
        <f>VLOOKUP($A$7:$A$91,data!$A$2:$R$78,7,FALSE)</f>
        <v>9295</v>
      </c>
      <c r="H65" s="6">
        <f>VLOOKUP($A$7:$A$91,data!$A$2:$R$78,8,FALSE)</f>
        <v>765</v>
      </c>
      <c r="I65" s="6">
        <f>VLOOKUP($A$7:$A$91,data!$A$2:$R$78,9,FALSE)</f>
        <v>49951</v>
      </c>
      <c r="J65" s="6">
        <f>VLOOKUP($A$7:$A$91,data!$A$2:$R$78,10,FALSE)</f>
        <v>1051</v>
      </c>
      <c r="K65" s="6">
        <f>VLOOKUP($A$7:$A$91,data!$A$2:$R$78,11,FALSE)</f>
        <v>1513947</v>
      </c>
      <c r="L65" s="6">
        <f>VLOOKUP($A$7:$A$91,data!$A$2:$R$78,12,FALSE)</f>
        <v>26087</v>
      </c>
      <c r="M65" s="6">
        <f>VLOOKUP($A$7:$A$91,data!$A$2:$R$78,13,FALSE)</f>
        <v>1792382</v>
      </c>
      <c r="N65" s="6">
        <f>VLOOKUP($A$7:$A$91,data!$A$2:$R$78,14,FALSE)</f>
        <v>104</v>
      </c>
      <c r="O65" s="6">
        <f>VLOOKUP($A$7:$A$91,data!$A$2:$R$78,15,FALSE)</f>
        <v>940826</v>
      </c>
      <c r="P65" s="6">
        <f>VLOOKUP($A$7:$A$91,data!$A$2:$R$78,16,FALSE)</f>
        <v>2028</v>
      </c>
      <c r="Q65" s="6">
        <f>VLOOKUP($A$7:$A$91,data!$A$2:$R$78,17,FALSE)</f>
        <v>14982</v>
      </c>
      <c r="R65" s="6">
        <f>VLOOKUP($A$7:$A$91,data!$A$2:$R$78,18,FALSE)</f>
        <v>57</v>
      </c>
      <c r="S65" s="6">
        <f>VLOOKUP($A$7:$A$91,data!$A$2:$X$78,19,FALSE)</f>
        <v>840688</v>
      </c>
      <c r="T65" s="6">
        <f>VLOOKUP($A$7:$A$91,data!$A$2:$X$78,20,FALSE)</f>
        <v>1211</v>
      </c>
      <c r="U65" s="6">
        <f>VLOOKUP($A$7:$A$91,data!$A$2:$X$78,21,FALSE)</f>
        <v>10407</v>
      </c>
      <c r="V65" s="6">
        <f>VLOOKUP($A$7:$A$91,data!$A$2:$X$78,22,FALSE)</f>
        <v>373</v>
      </c>
      <c r="W65" s="6">
        <f>VLOOKUP($A$7:$A$91,data!$A$2:$X$78,23,FALSE)</f>
        <v>1335</v>
      </c>
      <c r="X65" s="6">
        <f>VLOOKUP($A$7:$A$91,data!$A$2:$X$78,24,FALSE)</f>
        <v>44</v>
      </c>
    </row>
    <row r="66" spans="1:24" ht="18.75" x14ac:dyDescent="0.2">
      <c r="A66" s="5" t="s">
        <v>64</v>
      </c>
      <c r="B66" s="6">
        <f>VLOOKUP($A$7:$A$91,data!$A$2:$R$78,2,FALSE)</f>
        <v>51477</v>
      </c>
      <c r="C66" s="6">
        <f>VLOOKUP($A$7:$A$91,data!$A$2:$R$78,3,FALSE)</f>
        <v>84930</v>
      </c>
      <c r="D66" s="6">
        <f>VLOOKUP($A$7:$A$91,data!$A$2:$R$78,4,FALSE)</f>
        <v>6220</v>
      </c>
      <c r="E66" s="6">
        <f>VLOOKUP($A$7:$A$91,data!$A$2:$R$78,5,FALSE)</f>
        <v>1937</v>
      </c>
      <c r="F66" s="6">
        <f>VLOOKUP($A$7:$A$91,data!$A$2:$R$78,6,FALSE)</f>
        <v>64</v>
      </c>
      <c r="G66" s="6">
        <f>VLOOKUP($A$7:$A$91,data!$A$2:$R$78,7,FALSE)</f>
        <v>9770</v>
      </c>
      <c r="H66" s="6">
        <f>VLOOKUP($A$7:$A$91,data!$A$2:$R$78,8,FALSE)</f>
        <v>1018</v>
      </c>
      <c r="I66" s="6">
        <f>VLOOKUP($A$7:$A$91,data!$A$2:$R$78,9,FALSE)</f>
        <v>112186</v>
      </c>
      <c r="J66" s="6">
        <f>VLOOKUP($A$7:$A$91,data!$A$2:$R$78,10,FALSE)</f>
        <v>794</v>
      </c>
      <c r="K66" s="6">
        <f>VLOOKUP($A$7:$A$91,data!$A$2:$R$78,11,FALSE)</f>
        <v>2288206</v>
      </c>
      <c r="L66" s="6">
        <f>VLOOKUP($A$7:$A$91,data!$A$2:$R$78,12,FALSE)</f>
        <v>48010</v>
      </c>
      <c r="M66" s="6">
        <f>VLOOKUP($A$7:$A$91,data!$A$2:$R$78,13,FALSE)</f>
        <v>6693063</v>
      </c>
      <c r="N66" s="6">
        <f>VLOOKUP($A$7:$A$91,data!$A$2:$R$78,14,FALSE)</f>
        <v>254</v>
      </c>
      <c r="O66" s="6">
        <f>VLOOKUP($A$7:$A$91,data!$A$2:$R$78,15,FALSE)</f>
        <v>337659</v>
      </c>
      <c r="P66" s="6">
        <f>VLOOKUP($A$7:$A$91,data!$A$2:$R$78,16,FALSE)</f>
        <v>1529</v>
      </c>
      <c r="Q66" s="6">
        <f>VLOOKUP($A$7:$A$91,data!$A$2:$R$78,17,FALSE)</f>
        <v>748648</v>
      </c>
      <c r="R66" s="6">
        <f>VLOOKUP($A$7:$A$91,data!$A$2:$R$78,18,FALSE)</f>
        <v>225</v>
      </c>
      <c r="S66" s="6">
        <f>VLOOKUP($A$7:$A$91,data!$A$2:$X$78,19,FALSE)</f>
        <v>80598</v>
      </c>
      <c r="T66" s="6">
        <f>VLOOKUP($A$7:$A$91,data!$A$2:$X$78,20,FALSE)</f>
        <v>439</v>
      </c>
      <c r="U66" s="6">
        <f>VLOOKUP($A$7:$A$91,data!$A$2:$X$78,21,FALSE)</f>
        <v>52484</v>
      </c>
      <c r="V66" s="6">
        <f>VLOOKUP($A$7:$A$91,data!$A$2:$X$78,22,FALSE)</f>
        <v>1453</v>
      </c>
      <c r="W66" s="6">
        <f>VLOOKUP($A$7:$A$91,data!$A$2:$X$78,23,FALSE)</f>
        <v>7343</v>
      </c>
      <c r="X66" s="6">
        <f>VLOOKUP($A$7:$A$91,data!$A$2:$X$78,24,FALSE)</f>
        <v>202</v>
      </c>
    </row>
    <row r="67" spans="1:24" ht="18.75" x14ac:dyDescent="0.2">
      <c r="A67" s="9" t="s">
        <v>7</v>
      </c>
      <c r="B67" s="8">
        <f>SUM(B68:B75)</f>
        <v>155578</v>
      </c>
      <c r="C67" s="8">
        <f t="shared" ref="C67:X67" si="28">SUM(C68:C75)</f>
        <v>1127249</v>
      </c>
      <c r="D67" s="8">
        <f t="shared" si="28"/>
        <v>63722</v>
      </c>
      <c r="E67" s="8">
        <f t="shared" si="28"/>
        <v>158589</v>
      </c>
      <c r="F67" s="8">
        <f t="shared" si="28"/>
        <v>5443</v>
      </c>
      <c r="G67" s="8">
        <f t="shared" si="28"/>
        <v>20223</v>
      </c>
      <c r="H67" s="8">
        <f t="shared" si="28"/>
        <v>1883</v>
      </c>
      <c r="I67" s="8">
        <f t="shared" si="28"/>
        <v>3036699</v>
      </c>
      <c r="J67" s="8">
        <f t="shared" si="28"/>
        <v>6735</v>
      </c>
      <c r="K67" s="8">
        <f t="shared" ref="K67:L67" si="29">SUM(K68:K75)</f>
        <v>4479581</v>
      </c>
      <c r="L67" s="8">
        <f t="shared" si="29"/>
        <v>103131</v>
      </c>
      <c r="M67" s="8">
        <f t="shared" ref="M67:N67" si="30">SUM(M68:M75)</f>
        <v>66269273</v>
      </c>
      <c r="N67" s="8">
        <f t="shared" si="30"/>
        <v>1941</v>
      </c>
      <c r="O67" s="8">
        <f t="shared" si="28"/>
        <v>7298729</v>
      </c>
      <c r="P67" s="8">
        <f t="shared" si="28"/>
        <v>6334</v>
      </c>
      <c r="Q67" s="8">
        <f t="shared" si="28"/>
        <v>2089953</v>
      </c>
      <c r="R67" s="8">
        <f t="shared" si="28"/>
        <v>1195</v>
      </c>
      <c r="S67" s="8">
        <f t="shared" ref="S67:T67" si="31">SUM(S68:S75)</f>
        <v>5114239</v>
      </c>
      <c r="T67" s="8">
        <f t="shared" si="31"/>
        <v>5070</v>
      </c>
      <c r="U67" s="8">
        <f t="shared" si="28"/>
        <v>301773</v>
      </c>
      <c r="V67" s="8">
        <f t="shared" si="28"/>
        <v>8202</v>
      </c>
      <c r="W67" s="8">
        <f t="shared" si="28"/>
        <v>45658</v>
      </c>
      <c r="X67" s="8">
        <f t="shared" si="28"/>
        <v>819</v>
      </c>
    </row>
    <row r="68" spans="1:24" ht="18.75" x14ac:dyDescent="0.2">
      <c r="A68" s="5" t="s">
        <v>65</v>
      </c>
      <c r="B68" s="6">
        <f>VLOOKUP($A$7:$A$91,data!$A$2:$R$78,2,FALSE)</f>
        <v>23962</v>
      </c>
      <c r="C68" s="6">
        <f>VLOOKUP($A$7:$A$91,data!$A$2:$R$78,3,FALSE)</f>
        <v>114592</v>
      </c>
      <c r="D68" s="6">
        <f>VLOOKUP($A$7:$A$91,data!$A$2:$R$78,4,FALSE)</f>
        <v>9195</v>
      </c>
      <c r="E68" s="6">
        <f>VLOOKUP($A$7:$A$91,data!$A$2:$R$78,5,FALSE)</f>
        <v>47722</v>
      </c>
      <c r="F68" s="6">
        <f>VLOOKUP($A$7:$A$91,data!$A$2:$R$78,6,FALSE)</f>
        <v>2208</v>
      </c>
      <c r="G68" s="6">
        <f>VLOOKUP($A$7:$A$91,data!$A$2:$R$78,7,FALSE)</f>
        <v>1006</v>
      </c>
      <c r="H68" s="6">
        <f>VLOOKUP($A$7:$A$91,data!$A$2:$R$78,8,FALSE)</f>
        <v>99</v>
      </c>
      <c r="I68" s="6">
        <f>VLOOKUP($A$7:$A$91,data!$A$2:$R$78,9,FALSE)</f>
        <v>1554371</v>
      </c>
      <c r="J68" s="6">
        <f>VLOOKUP($A$7:$A$91,data!$A$2:$R$78,10,FALSE)</f>
        <v>729</v>
      </c>
      <c r="K68" s="6">
        <f>VLOOKUP($A$7:$A$91,data!$A$2:$R$78,11,FALSE)</f>
        <v>686302</v>
      </c>
      <c r="L68" s="6">
        <f>VLOOKUP($A$7:$A$91,data!$A$2:$R$78,12,FALSE)</f>
        <v>16219</v>
      </c>
      <c r="M68" s="6">
        <f>VLOOKUP($A$7:$A$91,data!$A$2:$R$78,13,FALSE)</f>
        <v>11431956</v>
      </c>
      <c r="N68" s="6">
        <f>VLOOKUP($A$7:$A$91,data!$A$2:$R$78,14,FALSE)</f>
        <v>417</v>
      </c>
      <c r="O68" s="6">
        <f>VLOOKUP($A$7:$A$91,data!$A$2:$R$78,15,FALSE)</f>
        <v>928048</v>
      </c>
      <c r="P68" s="6">
        <f>VLOOKUP($A$7:$A$91,data!$A$2:$R$78,16,FALSE)</f>
        <v>836</v>
      </c>
      <c r="Q68" s="6">
        <f>VLOOKUP($A$7:$A$91,data!$A$2:$R$78,17,FALSE)</f>
        <v>370750</v>
      </c>
      <c r="R68" s="6">
        <f>VLOOKUP($A$7:$A$91,data!$A$2:$R$78,18,FALSE)</f>
        <v>120</v>
      </c>
      <c r="S68" s="6">
        <f>VLOOKUP($A$7:$A$91,data!$A$2:$X$78,19,FALSE)</f>
        <v>124048</v>
      </c>
      <c r="T68" s="6">
        <f>VLOOKUP($A$7:$A$91,data!$A$2:$X$78,20,FALSE)</f>
        <v>569</v>
      </c>
      <c r="U68" s="6">
        <f>VLOOKUP($A$7:$A$91,data!$A$2:$X$78,21,FALSE)</f>
        <v>23396</v>
      </c>
      <c r="V68" s="6">
        <f>VLOOKUP($A$7:$A$91,data!$A$2:$X$78,22,FALSE)</f>
        <v>809</v>
      </c>
      <c r="W68" s="6">
        <f>VLOOKUP($A$7:$A$91,data!$A$2:$X$78,23,FALSE)</f>
        <v>1447</v>
      </c>
      <c r="X68" s="6">
        <f>VLOOKUP($A$7:$A$91,data!$A$2:$X$78,24,FALSE)</f>
        <v>64</v>
      </c>
    </row>
    <row r="69" spans="1:24" ht="18.75" x14ac:dyDescent="0.2">
      <c r="A69" s="5" t="s">
        <v>66</v>
      </c>
      <c r="B69" s="6">
        <f>VLOOKUP($A$7:$A$91,data!$A$2:$R$78,2,FALSE)</f>
        <v>35820</v>
      </c>
      <c r="C69" s="6">
        <f>VLOOKUP($A$7:$A$91,data!$A$2:$R$78,3,FALSE)</f>
        <v>334323</v>
      </c>
      <c r="D69" s="6">
        <f>VLOOKUP($A$7:$A$91,data!$A$2:$R$78,4,FALSE)</f>
        <v>14318</v>
      </c>
      <c r="E69" s="6">
        <f>VLOOKUP($A$7:$A$91,data!$A$2:$R$78,5,FALSE)</f>
        <v>32765</v>
      </c>
      <c r="F69" s="6">
        <f>VLOOKUP($A$7:$A$91,data!$A$2:$R$78,6,FALSE)</f>
        <v>1160</v>
      </c>
      <c r="G69" s="6">
        <f>VLOOKUP($A$7:$A$91,data!$A$2:$R$78,7,FALSE)</f>
        <v>12007</v>
      </c>
      <c r="H69" s="6">
        <f>VLOOKUP($A$7:$A$91,data!$A$2:$R$78,8,FALSE)</f>
        <v>961</v>
      </c>
      <c r="I69" s="6">
        <f>VLOOKUP($A$7:$A$91,data!$A$2:$R$78,9,FALSE)</f>
        <v>685564</v>
      </c>
      <c r="J69" s="6">
        <f>VLOOKUP($A$7:$A$91,data!$A$2:$R$78,10,FALSE)</f>
        <v>1593</v>
      </c>
      <c r="K69" s="6">
        <f>VLOOKUP($A$7:$A$91,data!$A$2:$R$78,11,FALSE)</f>
        <v>992078</v>
      </c>
      <c r="L69" s="6">
        <f>VLOOKUP($A$7:$A$91,data!$A$2:$R$78,12,FALSE)</f>
        <v>24009</v>
      </c>
      <c r="M69" s="6">
        <f>VLOOKUP($A$7:$A$91,data!$A$2:$R$78,13,FALSE)</f>
        <v>33672380</v>
      </c>
      <c r="N69" s="6">
        <f>VLOOKUP($A$7:$A$91,data!$A$2:$R$78,14,FALSE)</f>
        <v>574</v>
      </c>
      <c r="O69" s="6">
        <f>VLOOKUP($A$7:$A$91,data!$A$2:$R$78,15,FALSE)</f>
        <v>582021</v>
      </c>
      <c r="P69" s="6">
        <f>VLOOKUP($A$7:$A$91,data!$A$2:$R$78,16,FALSE)</f>
        <v>985</v>
      </c>
      <c r="Q69" s="6">
        <f>VLOOKUP($A$7:$A$91,data!$A$2:$R$78,17,FALSE)</f>
        <v>437707</v>
      </c>
      <c r="R69" s="6">
        <f>VLOOKUP($A$7:$A$91,data!$A$2:$R$78,18,FALSE)</f>
        <v>257</v>
      </c>
      <c r="S69" s="6">
        <f>VLOOKUP($A$7:$A$91,data!$A$2:$X$78,19,FALSE)</f>
        <v>255471</v>
      </c>
      <c r="T69" s="6">
        <f>VLOOKUP($A$7:$A$91,data!$A$2:$X$78,20,FALSE)</f>
        <v>641</v>
      </c>
      <c r="U69" s="6">
        <f>VLOOKUP($A$7:$A$91,data!$A$2:$X$78,21,FALSE)</f>
        <v>125734</v>
      </c>
      <c r="V69" s="6">
        <f>VLOOKUP($A$7:$A$91,data!$A$2:$X$78,22,FALSE)</f>
        <v>3380</v>
      </c>
      <c r="W69" s="6">
        <f>VLOOKUP($A$7:$A$91,data!$A$2:$X$78,23,FALSE)</f>
        <v>31988</v>
      </c>
      <c r="X69" s="6">
        <f>VLOOKUP($A$7:$A$91,data!$A$2:$X$78,24,FALSE)</f>
        <v>432</v>
      </c>
    </row>
    <row r="70" spans="1:24" ht="18.75" x14ac:dyDescent="0.2">
      <c r="A70" s="5" t="s">
        <v>67</v>
      </c>
      <c r="B70" s="6">
        <f>VLOOKUP($A$7:$A$91,data!$A$2:$R$78,2,FALSE)</f>
        <v>33320</v>
      </c>
      <c r="C70" s="6">
        <f>VLOOKUP($A$7:$A$91,data!$A$2:$R$78,3,FALSE)</f>
        <v>209614</v>
      </c>
      <c r="D70" s="6">
        <f>VLOOKUP($A$7:$A$91,data!$A$2:$R$78,4,FALSE)</f>
        <v>8647</v>
      </c>
      <c r="E70" s="6">
        <f>VLOOKUP($A$7:$A$91,data!$A$2:$R$78,5,FALSE)</f>
        <v>1400</v>
      </c>
      <c r="F70" s="6">
        <f>VLOOKUP($A$7:$A$91,data!$A$2:$R$78,6,FALSE)</f>
        <v>28</v>
      </c>
      <c r="G70" s="6">
        <f>VLOOKUP($A$7:$A$91,data!$A$2:$R$78,7,FALSE)</f>
        <v>5264</v>
      </c>
      <c r="H70" s="6">
        <f>VLOOKUP($A$7:$A$91,data!$A$2:$R$78,8,FALSE)</f>
        <v>534</v>
      </c>
      <c r="I70" s="6">
        <f>VLOOKUP($A$7:$A$91,data!$A$2:$R$78,9,FALSE)</f>
        <v>490471</v>
      </c>
      <c r="J70" s="6">
        <f>VLOOKUP($A$7:$A$91,data!$A$2:$R$78,10,FALSE)</f>
        <v>1686</v>
      </c>
      <c r="K70" s="6">
        <f>VLOOKUP($A$7:$A$91,data!$A$2:$R$78,11,FALSE)</f>
        <v>1188881</v>
      </c>
      <c r="L70" s="6">
        <f>VLOOKUP($A$7:$A$91,data!$A$2:$R$78,12,FALSE)</f>
        <v>25011</v>
      </c>
      <c r="M70" s="6">
        <f>VLOOKUP($A$7:$A$91,data!$A$2:$R$78,13,FALSE)</f>
        <v>12669307</v>
      </c>
      <c r="N70" s="6">
        <f>VLOOKUP($A$7:$A$91,data!$A$2:$R$78,14,FALSE)</f>
        <v>351</v>
      </c>
      <c r="O70" s="6">
        <f>VLOOKUP($A$7:$A$91,data!$A$2:$R$78,15,FALSE)</f>
        <v>3083860</v>
      </c>
      <c r="P70" s="6">
        <f>VLOOKUP($A$7:$A$91,data!$A$2:$R$78,16,FALSE)</f>
        <v>1223</v>
      </c>
      <c r="Q70" s="6">
        <f>VLOOKUP($A$7:$A$91,data!$A$2:$R$78,17,FALSE)</f>
        <v>178104</v>
      </c>
      <c r="R70" s="6">
        <f>VLOOKUP($A$7:$A$91,data!$A$2:$R$78,18,FALSE)</f>
        <v>313</v>
      </c>
      <c r="S70" s="6">
        <f>VLOOKUP($A$7:$A$91,data!$A$2:$X$78,19,FALSE)</f>
        <v>3298024</v>
      </c>
      <c r="T70" s="6">
        <f>VLOOKUP($A$7:$A$91,data!$A$2:$X$78,20,FALSE)</f>
        <v>1949</v>
      </c>
      <c r="U70" s="6">
        <f>VLOOKUP($A$7:$A$91,data!$A$2:$X$78,21,FALSE)</f>
        <v>55147</v>
      </c>
      <c r="V70" s="6">
        <f>VLOOKUP($A$7:$A$91,data!$A$2:$X$78,22,FALSE)</f>
        <v>1670</v>
      </c>
      <c r="W70" s="6">
        <f>VLOOKUP($A$7:$A$91,data!$A$2:$X$78,23,FALSE)</f>
        <v>6210</v>
      </c>
      <c r="X70" s="6">
        <f>VLOOKUP($A$7:$A$91,data!$A$2:$X$78,24,FALSE)</f>
        <v>172</v>
      </c>
    </row>
    <row r="71" spans="1:24" ht="18.75" x14ac:dyDescent="0.2">
      <c r="A71" s="5" t="s">
        <v>68</v>
      </c>
      <c r="B71" s="6">
        <f>VLOOKUP($A$7:$A$91,data!$A$2:$R$78,2,FALSE)</f>
        <v>14104</v>
      </c>
      <c r="C71" s="6">
        <f>VLOOKUP($A$7:$A$91,data!$A$2:$R$78,3,FALSE)</f>
        <v>46597</v>
      </c>
      <c r="D71" s="6">
        <f>VLOOKUP($A$7:$A$91,data!$A$2:$R$78,4,FALSE)</f>
        <v>2312</v>
      </c>
      <c r="E71" s="6">
        <f>VLOOKUP($A$7:$A$91,data!$A$2:$R$78,5,FALSE)</f>
        <v>29852</v>
      </c>
      <c r="F71" s="6">
        <f>VLOOKUP($A$7:$A$91,data!$A$2:$R$78,6,FALSE)</f>
        <v>851</v>
      </c>
      <c r="G71" s="6">
        <f>VLOOKUP($A$7:$A$91,data!$A$2:$R$78,7,FALSE)</f>
        <v>470</v>
      </c>
      <c r="H71" s="6">
        <f>VLOOKUP($A$7:$A$91,data!$A$2:$R$78,8,FALSE)</f>
        <v>49</v>
      </c>
      <c r="I71" s="6">
        <f>VLOOKUP($A$7:$A$91,data!$A$2:$R$78,9,FALSE)</f>
        <v>70259</v>
      </c>
      <c r="J71" s="6">
        <f>VLOOKUP($A$7:$A$91,data!$A$2:$R$78,10,FALSE)</f>
        <v>67</v>
      </c>
      <c r="K71" s="6">
        <f>VLOOKUP($A$7:$A$91,data!$A$2:$R$78,11,FALSE)</f>
        <v>628495</v>
      </c>
      <c r="L71" s="6">
        <f>VLOOKUP($A$7:$A$91,data!$A$2:$R$78,12,FALSE)</f>
        <v>11037</v>
      </c>
      <c r="M71" s="6">
        <f>VLOOKUP($A$7:$A$91,data!$A$2:$R$78,13,FALSE)</f>
        <v>5193609</v>
      </c>
      <c r="N71" s="6">
        <f>VLOOKUP($A$7:$A$91,data!$A$2:$R$78,14,FALSE)</f>
        <v>181</v>
      </c>
      <c r="O71" s="6">
        <f>VLOOKUP($A$7:$A$91,data!$A$2:$R$78,15,FALSE)</f>
        <v>2202341</v>
      </c>
      <c r="P71" s="6">
        <f>VLOOKUP($A$7:$A$91,data!$A$2:$R$78,16,FALSE)</f>
        <v>579</v>
      </c>
      <c r="Q71" s="6">
        <f>VLOOKUP($A$7:$A$91,data!$A$2:$R$78,17,FALSE)</f>
        <v>1030723</v>
      </c>
      <c r="R71" s="6">
        <f>VLOOKUP($A$7:$A$91,data!$A$2:$R$78,18,FALSE)</f>
        <v>218</v>
      </c>
      <c r="S71" s="6">
        <f>VLOOKUP($A$7:$A$91,data!$A$2:$X$78,19,FALSE)</f>
        <v>943450</v>
      </c>
      <c r="T71" s="6">
        <f>VLOOKUP($A$7:$A$91,data!$A$2:$X$78,20,FALSE)</f>
        <v>615</v>
      </c>
      <c r="U71" s="6">
        <f>VLOOKUP($A$7:$A$91,data!$A$2:$X$78,21,FALSE)</f>
        <v>15350</v>
      </c>
      <c r="V71" s="6">
        <f>VLOOKUP($A$7:$A$91,data!$A$2:$X$78,22,FALSE)</f>
        <v>331</v>
      </c>
      <c r="W71" s="6">
        <f>VLOOKUP($A$7:$A$91,data!$A$2:$X$78,23,FALSE)</f>
        <v>3273</v>
      </c>
      <c r="X71" s="6">
        <f>VLOOKUP($A$7:$A$91,data!$A$2:$X$78,24,FALSE)</f>
        <v>71</v>
      </c>
    </row>
    <row r="72" spans="1:24" ht="18.75" x14ac:dyDescent="0.2">
      <c r="A72" s="5" t="s">
        <v>69</v>
      </c>
      <c r="B72" s="6">
        <f>VLOOKUP($A$7:$A$91,data!$A$2:$R$78,2,FALSE)</f>
        <v>2895</v>
      </c>
      <c r="C72" s="6">
        <f>VLOOKUP($A$7:$A$91,data!$A$2:$R$78,3,FALSE)</f>
        <v>976</v>
      </c>
      <c r="D72" s="6">
        <f>VLOOKUP($A$7:$A$91,data!$A$2:$R$78,4,FALSE)</f>
        <v>69</v>
      </c>
      <c r="E72" s="6">
        <f>VLOOKUP($A$7:$A$91,data!$A$2:$R$78,5,FALSE)</f>
        <v>0</v>
      </c>
      <c r="F72" s="6">
        <f>VLOOKUP($A$7:$A$91,data!$A$2:$R$78,6,FALSE)</f>
        <v>0</v>
      </c>
      <c r="G72" s="6">
        <f>VLOOKUP($A$7:$A$91,data!$A$2:$R$78,7,FALSE)</f>
        <v>38</v>
      </c>
      <c r="H72" s="6">
        <f>VLOOKUP($A$7:$A$91,data!$A$2:$R$78,8,FALSE)</f>
        <v>5</v>
      </c>
      <c r="I72" s="6">
        <f>VLOOKUP($A$7:$A$91,data!$A$2:$R$78,9,FALSE)</f>
        <v>16</v>
      </c>
      <c r="J72" s="6">
        <f>VLOOKUP($A$7:$A$91,data!$A$2:$R$78,10,FALSE)</f>
        <v>2</v>
      </c>
      <c r="K72" s="6">
        <f>VLOOKUP($A$7:$A$91,data!$A$2:$R$78,11,FALSE)</f>
        <v>64353</v>
      </c>
      <c r="L72" s="6">
        <f>VLOOKUP($A$7:$A$91,data!$A$2:$R$78,12,FALSE)</f>
        <v>2027</v>
      </c>
      <c r="M72" s="6">
        <f>VLOOKUP($A$7:$A$91,data!$A$2:$R$78,13,FALSE)</f>
        <v>30631</v>
      </c>
      <c r="N72" s="6">
        <f>VLOOKUP($A$7:$A$91,data!$A$2:$R$78,14,FALSE)</f>
        <v>18</v>
      </c>
      <c r="O72" s="6">
        <f>VLOOKUP($A$7:$A$91,data!$A$2:$R$78,15,FALSE)</f>
        <v>53831</v>
      </c>
      <c r="P72" s="6">
        <f>VLOOKUP($A$7:$A$91,data!$A$2:$R$78,16,FALSE)</f>
        <v>584</v>
      </c>
      <c r="Q72" s="6">
        <f>VLOOKUP($A$7:$A$91,data!$A$2:$R$78,17,FALSE)</f>
        <v>216</v>
      </c>
      <c r="R72" s="6">
        <f>VLOOKUP($A$7:$A$91,data!$A$2:$R$78,18,FALSE)</f>
        <v>8</v>
      </c>
      <c r="S72" s="6">
        <f>VLOOKUP($A$7:$A$91,data!$A$2:$X$78,19,FALSE)</f>
        <v>8837</v>
      </c>
      <c r="T72" s="6">
        <f>VLOOKUP($A$7:$A$91,data!$A$2:$X$78,20,FALSE)</f>
        <v>157</v>
      </c>
      <c r="U72" s="6">
        <f>VLOOKUP($A$7:$A$91,data!$A$2:$X$78,21,FALSE)</f>
        <v>414</v>
      </c>
      <c r="V72" s="6">
        <f>VLOOKUP($A$7:$A$91,data!$A$2:$X$78,22,FALSE)</f>
        <v>22</v>
      </c>
      <c r="W72" s="6">
        <f>VLOOKUP($A$7:$A$91,data!$A$2:$X$78,23,FALSE)</f>
        <v>18</v>
      </c>
      <c r="X72" s="6">
        <f>VLOOKUP($A$7:$A$91,data!$A$2:$X$78,24,FALSE)</f>
        <v>2</v>
      </c>
    </row>
    <row r="73" spans="1:24" ht="18.75" x14ac:dyDescent="0.2">
      <c r="A73" s="5" t="s">
        <v>70</v>
      </c>
      <c r="B73" s="6">
        <f>VLOOKUP($A$7:$A$91,data!$A$2:$R$78,2,FALSE)</f>
        <v>1977</v>
      </c>
      <c r="C73" s="6">
        <f>VLOOKUP($A$7:$A$91,data!$A$2:$R$78,3,FALSE)</f>
        <v>1245</v>
      </c>
      <c r="D73" s="6">
        <f>VLOOKUP($A$7:$A$91,data!$A$2:$R$78,4,FALSE)</f>
        <v>118</v>
      </c>
      <c r="E73" s="6">
        <f>VLOOKUP($A$7:$A$91,data!$A$2:$R$78,5,FALSE)</f>
        <v>0</v>
      </c>
      <c r="F73" s="6">
        <f>VLOOKUP($A$7:$A$91,data!$A$2:$R$78,6,FALSE)</f>
        <v>0</v>
      </c>
      <c r="G73" s="6">
        <f>VLOOKUP($A$7:$A$91,data!$A$2:$R$78,7,FALSE)</f>
        <v>12</v>
      </c>
      <c r="H73" s="6">
        <f>VLOOKUP($A$7:$A$91,data!$A$2:$R$78,8,FALSE)</f>
        <v>4</v>
      </c>
      <c r="I73" s="6">
        <f>VLOOKUP($A$7:$A$91,data!$A$2:$R$78,9,FALSE)</f>
        <v>573</v>
      </c>
      <c r="J73" s="6">
        <f>VLOOKUP($A$7:$A$91,data!$A$2:$R$78,10,FALSE)</f>
        <v>5</v>
      </c>
      <c r="K73" s="6">
        <f>VLOOKUP($A$7:$A$91,data!$A$2:$R$78,11,FALSE)</f>
        <v>29124</v>
      </c>
      <c r="L73" s="6">
        <f>VLOOKUP($A$7:$A$91,data!$A$2:$R$78,12,FALSE)</f>
        <v>1523</v>
      </c>
      <c r="M73" s="6">
        <f>VLOOKUP($A$7:$A$91,data!$A$2:$R$78,13,FALSE)</f>
        <v>190</v>
      </c>
      <c r="N73" s="6">
        <f>VLOOKUP($A$7:$A$91,data!$A$2:$R$78,14,FALSE)</f>
        <v>21</v>
      </c>
      <c r="O73" s="6">
        <f>VLOOKUP($A$7:$A$91,data!$A$2:$R$78,15,FALSE)</f>
        <v>38972</v>
      </c>
      <c r="P73" s="6">
        <f>VLOOKUP($A$7:$A$91,data!$A$2:$R$78,16,FALSE)</f>
        <v>323</v>
      </c>
      <c r="Q73" s="6">
        <f>VLOOKUP($A$7:$A$91,data!$A$2:$R$78,17,FALSE)</f>
        <v>122</v>
      </c>
      <c r="R73" s="6">
        <f>VLOOKUP($A$7:$A$91,data!$A$2:$R$78,18,FALSE)</f>
        <v>13</v>
      </c>
      <c r="S73" s="6">
        <f>VLOOKUP($A$7:$A$91,data!$A$2:$X$78,19,FALSE)</f>
        <v>3485</v>
      </c>
      <c r="T73" s="6">
        <f>VLOOKUP($A$7:$A$91,data!$A$2:$X$78,20,FALSE)</f>
        <v>163</v>
      </c>
      <c r="U73" s="6">
        <f>VLOOKUP($A$7:$A$91,data!$A$2:$X$78,21,FALSE)</f>
        <v>229</v>
      </c>
      <c r="V73" s="6">
        <f>VLOOKUP($A$7:$A$91,data!$A$2:$X$78,22,FALSE)</f>
        <v>13</v>
      </c>
      <c r="W73" s="6">
        <f>VLOOKUP($A$7:$A$91,data!$A$2:$X$78,23,FALSE)</f>
        <v>12</v>
      </c>
      <c r="X73" s="6">
        <f>VLOOKUP($A$7:$A$91,data!$A$2:$X$78,24,FALSE)</f>
        <v>1</v>
      </c>
    </row>
    <row r="74" spans="1:24" ht="18.75" x14ac:dyDescent="0.2">
      <c r="A74" s="5" t="s">
        <v>71</v>
      </c>
      <c r="B74" s="6">
        <f>VLOOKUP($A$7:$A$91,data!$A$2:$R$78,2,FALSE)</f>
        <v>19735</v>
      </c>
      <c r="C74" s="6">
        <f>VLOOKUP($A$7:$A$91,data!$A$2:$R$78,3,FALSE)</f>
        <v>247899</v>
      </c>
      <c r="D74" s="6">
        <f>VLOOKUP($A$7:$A$91,data!$A$2:$R$78,4,FALSE)</f>
        <v>14410</v>
      </c>
      <c r="E74" s="6">
        <f>VLOOKUP($A$7:$A$91,data!$A$2:$R$78,5,FALSE)</f>
        <v>13450</v>
      </c>
      <c r="F74" s="6">
        <f>VLOOKUP($A$7:$A$91,data!$A$2:$R$78,6,FALSE)</f>
        <v>358</v>
      </c>
      <c r="G74" s="6">
        <f>VLOOKUP($A$7:$A$91,data!$A$2:$R$78,7,FALSE)</f>
        <v>879</v>
      </c>
      <c r="H74" s="6">
        <f>VLOOKUP($A$7:$A$91,data!$A$2:$R$78,8,FALSE)</f>
        <v>126</v>
      </c>
      <c r="I74" s="6">
        <f>VLOOKUP($A$7:$A$91,data!$A$2:$R$78,9,FALSE)</f>
        <v>120159</v>
      </c>
      <c r="J74" s="6">
        <f>VLOOKUP($A$7:$A$91,data!$A$2:$R$78,10,FALSE)</f>
        <v>1144</v>
      </c>
      <c r="K74" s="6">
        <f>VLOOKUP($A$7:$A$91,data!$A$2:$R$78,11,FALSE)</f>
        <v>406078</v>
      </c>
      <c r="L74" s="6">
        <f>VLOOKUP($A$7:$A$91,data!$A$2:$R$78,12,FALSE)</f>
        <v>10049</v>
      </c>
      <c r="M74" s="6">
        <f>VLOOKUP($A$7:$A$91,data!$A$2:$R$78,13,FALSE)</f>
        <v>1819290</v>
      </c>
      <c r="N74" s="6">
        <f>VLOOKUP($A$7:$A$91,data!$A$2:$R$78,14,FALSE)</f>
        <v>230</v>
      </c>
      <c r="O74" s="6">
        <f>VLOOKUP($A$7:$A$91,data!$A$2:$R$78,15,FALSE)</f>
        <v>263936</v>
      </c>
      <c r="P74" s="6">
        <f>VLOOKUP($A$7:$A$91,data!$A$2:$R$78,16,FALSE)</f>
        <v>850</v>
      </c>
      <c r="Q74" s="6">
        <f>VLOOKUP($A$7:$A$91,data!$A$2:$R$78,17,FALSE)</f>
        <v>68823</v>
      </c>
      <c r="R74" s="6">
        <f>VLOOKUP($A$7:$A$91,data!$A$2:$R$78,18,FALSE)</f>
        <v>165</v>
      </c>
      <c r="S74" s="6">
        <f>VLOOKUP($A$7:$A$91,data!$A$2:$X$78,19,FALSE)</f>
        <v>429569</v>
      </c>
      <c r="T74" s="6">
        <f>VLOOKUP($A$7:$A$91,data!$A$2:$X$78,20,FALSE)</f>
        <v>574</v>
      </c>
      <c r="U74" s="6">
        <f>VLOOKUP($A$7:$A$91,data!$A$2:$X$78,21,FALSE)</f>
        <v>35553</v>
      </c>
      <c r="V74" s="6">
        <f>VLOOKUP($A$7:$A$91,data!$A$2:$X$78,22,FALSE)</f>
        <v>846</v>
      </c>
      <c r="W74" s="6">
        <f>VLOOKUP($A$7:$A$91,data!$A$2:$X$78,23,FALSE)</f>
        <v>1254</v>
      </c>
      <c r="X74" s="6">
        <f>VLOOKUP($A$7:$A$91,data!$A$2:$X$78,24,FALSE)</f>
        <v>38</v>
      </c>
    </row>
    <row r="75" spans="1:24" ht="18.75" x14ac:dyDescent="0.2">
      <c r="A75" s="5" t="s">
        <v>72</v>
      </c>
      <c r="B75" s="6">
        <f>VLOOKUP($A$7:$A$91,data!$A$2:$R$78,2,FALSE)</f>
        <v>23765</v>
      </c>
      <c r="C75" s="6">
        <f>VLOOKUP($A$7:$A$91,data!$A$2:$R$78,3,FALSE)</f>
        <v>172003</v>
      </c>
      <c r="D75" s="6">
        <f>VLOOKUP($A$7:$A$91,data!$A$2:$R$78,4,FALSE)</f>
        <v>14653</v>
      </c>
      <c r="E75" s="6">
        <f>VLOOKUP($A$7:$A$91,data!$A$2:$R$78,5,FALSE)</f>
        <v>33400</v>
      </c>
      <c r="F75" s="6">
        <f>VLOOKUP($A$7:$A$91,data!$A$2:$R$78,6,FALSE)</f>
        <v>838</v>
      </c>
      <c r="G75" s="6">
        <f>VLOOKUP($A$7:$A$91,data!$A$2:$R$78,7,FALSE)</f>
        <v>547</v>
      </c>
      <c r="H75" s="6">
        <f>VLOOKUP($A$7:$A$91,data!$A$2:$R$78,8,FALSE)</f>
        <v>105</v>
      </c>
      <c r="I75" s="6">
        <f>VLOOKUP($A$7:$A$91,data!$A$2:$R$78,9,FALSE)</f>
        <v>115286</v>
      </c>
      <c r="J75" s="6">
        <f>VLOOKUP($A$7:$A$91,data!$A$2:$R$78,10,FALSE)</f>
        <v>1509</v>
      </c>
      <c r="K75" s="6">
        <f>VLOOKUP($A$7:$A$91,data!$A$2:$R$78,11,FALSE)</f>
        <v>484270</v>
      </c>
      <c r="L75" s="6">
        <f>VLOOKUP($A$7:$A$91,data!$A$2:$R$78,12,FALSE)</f>
        <v>13256</v>
      </c>
      <c r="M75" s="6">
        <f>VLOOKUP($A$7:$A$91,data!$A$2:$R$78,13,FALSE)</f>
        <v>1451910</v>
      </c>
      <c r="N75" s="6">
        <f>VLOOKUP($A$7:$A$91,data!$A$2:$R$78,14,FALSE)</f>
        <v>149</v>
      </c>
      <c r="O75" s="6">
        <f>VLOOKUP($A$7:$A$91,data!$A$2:$R$78,15,FALSE)</f>
        <v>145720</v>
      </c>
      <c r="P75" s="6">
        <f>VLOOKUP($A$7:$A$91,data!$A$2:$R$78,16,FALSE)</f>
        <v>954</v>
      </c>
      <c r="Q75" s="6">
        <f>VLOOKUP($A$7:$A$91,data!$A$2:$R$78,17,FALSE)</f>
        <v>3508</v>
      </c>
      <c r="R75" s="6">
        <f>VLOOKUP($A$7:$A$91,data!$A$2:$R$78,18,FALSE)</f>
        <v>101</v>
      </c>
      <c r="S75" s="6">
        <f>VLOOKUP($A$7:$A$91,data!$A$2:$X$78,19,FALSE)</f>
        <v>51355</v>
      </c>
      <c r="T75" s="6">
        <f>VLOOKUP($A$7:$A$91,data!$A$2:$X$78,20,FALSE)</f>
        <v>402</v>
      </c>
      <c r="U75" s="6">
        <f>VLOOKUP($A$7:$A$91,data!$A$2:$X$78,21,FALSE)</f>
        <v>45950</v>
      </c>
      <c r="V75" s="6">
        <f>VLOOKUP($A$7:$A$91,data!$A$2:$X$78,22,FALSE)</f>
        <v>1131</v>
      </c>
      <c r="W75" s="6">
        <f>VLOOKUP($A$7:$A$91,data!$A$2:$X$78,23,FALSE)</f>
        <v>1456</v>
      </c>
      <c r="X75" s="6">
        <f>VLOOKUP($A$7:$A$91,data!$A$2:$X$78,24,FALSE)</f>
        <v>39</v>
      </c>
    </row>
    <row r="76" spans="1:24" ht="18.75" x14ac:dyDescent="0.2">
      <c r="A76" s="9" t="s">
        <v>8</v>
      </c>
      <c r="B76" s="8">
        <f>SUM(B77:B85)</f>
        <v>302695</v>
      </c>
      <c r="C76" s="8">
        <f t="shared" ref="C76:X76" si="32">SUM(C77:C85)</f>
        <v>703389</v>
      </c>
      <c r="D76" s="8">
        <f t="shared" si="32"/>
        <v>122198</v>
      </c>
      <c r="E76" s="8">
        <f t="shared" si="32"/>
        <v>5850</v>
      </c>
      <c r="F76" s="8">
        <f t="shared" si="32"/>
        <v>196</v>
      </c>
      <c r="G76" s="8">
        <f t="shared" si="32"/>
        <v>16491</v>
      </c>
      <c r="H76" s="8">
        <f t="shared" si="32"/>
        <v>1777</v>
      </c>
      <c r="I76" s="8">
        <f t="shared" si="32"/>
        <v>1356443</v>
      </c>
      <c r="J76" s="8">
        <f t="shared" si="32"/>
        <v>14701</v>
      </c>
      <c r="K76" s="8">
        <f t="shared" ref="K76:L76" si="33">SUM(K77:K85)</f>
        <v>9108901</v>
      </c>
      <c r="L76" s="8">
        <f t="shared" si="33"/>
        <v>236204</v>
      </c>
      <c r="M76" s="8">
        <f t="shared" ref="M76:N76" si="34">SUM(M77:M85)</f>
        <v>15901841</v>
      </c>
      <c r="N76" s="8">
        <f t="shared" si="34"/>
        <v>2944</v>
      </c>
      <c r="O76" s="8">
        <f t="shared" si="32"/>
        <v>4931200</v>
      </c>
      <c r="P76" s="8">
        <f t="shared" si="32"/>
        <v>13953</v>
      </c>
      <c r="Q76" s="8">
        <f t="shared" si="32"/>
        <v>154351</v>
      </c>
      <c r="R76" s="8">
        <f t="shared" si="32"/>
        <v>2473</v>
      </c>
      <c r="S76" s="8">
        <f t="shared" ref="S76:T76" si="35">SUM(S77:S85)</f>
        <v>1066194</v>
      </c>
      <c r="T76" s="8">
        <f t="shared" si="35"/>
        <v>8516</v>
      </c>
      <c r="U76" s="8">
        <f t="shared" si="32"/>
        <v>180971</v>
      </c>
      <c r="V76" s="8">
        <f t="shared" si="32"/>
        <v>9391</v>
      </c>
      <c r="W76" s="8">
        <f t="shared" si="32"/>
        <v>3206</v>
      </c>
      <c r="X76" s="8">
        <f t="shared" si="32"/>
        <v>225</v>
      </c>
    </row>
    <row r="77" spans="1:24" ht="18.75" x14ac:dyDescent="0.2">
      <c r="A77" s="5" t="s">
        <v>73</v>
      </c>
      <c r="B77" s="6">
        <f>VLOOKUP($A$7:$A$91,data!$A$2:$R$78,2,FALSE)</f>
        <v>96646</v>
      </c>
      <c r="C77" s="6">
        <f>VLOOKUP($A$7:$A$91,data!$A$2:$R$78,3,FALSE)</f>
        <v>219005</v>
      </c>
      <c r="D77" s="6">
        <f>VLOOKUP($A$7:$A$91,data!$A$2:$R$78,4,FALSE)</f>
        <v>41161</v>
      </c>
      <c r="E77" s="6">
        <f>VLOOKUP($A$7:$A$91,data!$A$2:$R$78,5,FALSE)</f>
        <v>132</v>
      </c>
      <c r="F77" s="6">
        <f>VLOOKUP($A$7:$A$91,data!$A$2:$R$78,6,FALSE)</f>
        <v>11</v>
      </c>
      <c r="G77" s="6">
        <f>VLOOKUP($A$7:$A$91,data!$A$2:$R$78,7,FALSE)</f>
        <v>2403</v>
      </c>
      <c r="H77" s="6">
        <f>VLOOKUP($A$7:$A$91,data!$A$2:$R$78,8,FALSE)</f>
        <v>219</v>
      </c>
      <c r="I77" s="6">
        <f>VLOOKUP($A$7:$A$91,data!$A$2:$R$78,9,FALSE)</f>
        <v>358671</v>
      </c>
      <c r="J77" s="6">
        <f>VLOOKUP($A$7:$A$91,data!$A$2:$R$78,10,FALSE)</f>
        <v>5355</v>
      </c>
      <c r="K77" s="6">
        <f>VLOOKUP($A$7:$A$91,data!$A$2:$R$78,11,FALSE)</f>
        <v>2602015</v>
      </c>
      <c r="L77" s="6">
        <f>VLOOKUP($A$7:$A$91,data!$A$2:$R$78,12,FALSE)</f>
        <v>70706</v>
      </c>
      <c r="M77" s="6">
        <f>VLOOKUP($A$7:$A$91,data!$A$2:$R$78,13,FALSE)</f>
        <v>2621020</v>
      </c>
      <c r="N77" s="6">
        <f>VLOOKUP($A$7:$A$91,data!$A$2:$R$78,14,FALSE)</f>
        <v>795</v>
      </c>
      <c r="O77" s="6">
        <f>VLOOKUP($A$7:$A$91,data!$A$2:$R$78,15,FALSE)</f>
        <v>857000</v>
      </c>
      <c r="P77" s="6">
        <f>VLOOKUP($A$7:$A$91,data!$A$2:$R$78,16,FALSE)</f>
        <v>5372</v>
      </c>
      <c r="Q77" s="6">
        <f>VLOOKUP($A$7:$A$91,data!$A$2:$R$78,17,FALSE)</f>
        <v>22810</v>
      </c>
      <c r="R77" s="6">
        <f>VLOOKUP($A$7:$A$91,data!$A$2:$R$78,18,FALSE)</f>
        <v>450</v>
      </c>
      <c r="S77" s="6">
        <f>VLOOKUP($A$7:$A$91,data!$A$2:$X$78,19,FALSE)</f>
        <v>355816</v>
      </c>
      <c r="T77" s="6">
        <f>VLOOKUP($A$7:$A$91,data!$A$2:$X$78,20,FALSE)</f>
        <v>3291</v>
      </c>
      <c r="U77" s="6">
        <f>VLOOKUP($A$7:$A$91,data!$A$2:$X$78,21,FALSE)</f>
        <v>49600</v>
      </c>
      <c r="V77" s="6">
        <f>VLOOKUP($A$7:$A$91,data!$A$2:$X$78,22,FALSE)</f>
        <v>2270</v>
      </c>
      <c r="W77" s="6">
        <f>VLOOKUP($A$7:$A$91,data!$A$2:$X$78,23,FALSE)</f>
        <v>875</v>
      </c>
      <c r="X77" s="6">
        <f>VLOOKUP($A$7:$A$91,data!$A$2:$X$78,24,FALSE)</f>
        <v>58</v>
      </c>
    </row>
    <row r="78" spans="1:24" ht="18.75" x14ac:dyDescent="0.2">
      <c r="A78" s="5" t="s">
        <v>74</v>
      </c>
      <c r="B78" s="6">
        <f>VLOOKUP($A$7:$A$91,data!$A$2:$R$78,2,FALSE)</f>
        <v>16901</v>
      </c>
      <c r="C78" s="6">
        <f>VLOOKUP($A$7:$A$91,data!$A$2:$R$78,3,FALSE)</f>
        <v>67626</v>
      </c>
      <c r="D78" s="6">
        <f>VLOOKUP($A$7:$A$91,data!$A$2:$R$78,4,FALSE)</f>
        <v>9856</v>
      </c>
      <c r="E78" s="6">
        <f>VLOOKUP($A$7:$A$91,data!$A$2:$R$78,5,FALSE)</f>
        <v>23</v>
      </c>
      <c r="F78" s="6">
        <f>VLOOKUP($A$7:$A$91,data!$A$2:$R$78,6,FALSE)</f>
        <v>1</v>
      </c>
      <c r="G78" s="6">
        <f>VLOOKUP($A$7:$A$91,data!$A$2:$R$78,7,FALSE)</f>
        <v>755</v>
      </c>
      <c r="H78" s="6">
        <f>VLOOKUP($A$7:$A$91,data!$A$2:$R$78,8,FALSE)</f>
        <v>139</v>
      </c>
      <c r="I78" s="6">
        <f>VLOOKUP($A$7:$A$91,data!$A$2:$R$78,9,FALSE)</f>
        <v>102294</v>
      </c>
      <c r="J78" s="6">
        <f>VLOOKUP($A$7:$A$91,data!$A$2:$R$78,10,FALSE)</f>
        <v>678</v>
      </c>
      <c r="K78" s="6">
        <f>VLOOKUP($A$7:$A$91,data!$A$2:$R$78,11,FALSE)</f>
        <v>521182</v>
      </c>
      <c r="L78" s="6">
        <f>VLOOKUP($A$7:$A$91,data!$A$2:$R$78,12,FALSE)</f>
        <v>11531</v>
      </c>
      <c r="M78" s="6">
        <f>VLOOKUP($A$7:$A$91,data!$A$2:$R$78,13,FALSE)</f>
        <v>2042943</v>
      </c>
      <c r="N78" s="6">
        <f>VLOOKUP($A$7:$A$91,data!$A$2:$R$78,14,FALSE)</f>
        <v>317</v>
      </c>
      <c r="O78" s="6">
        <f>VLOOKUP($A$7:$A$91,data!$A$2:$R$78,15,FALSE)</f>
        <v>145456</v>
      </c>
      <c r="P78" s="6">
        <f>VLOOKUP($A$7:$A$91,data!$A$2:$R$78,16,FALSE)</f>
        <v>420</v>
      </c>
      <c r="Q78" s="6">
        <f>VLOOKUP($A$7:$A$91,data!$A$2:$R$78,17,FALSE)</f>
        <v>3759</v>
      </c>
      <c r="R78" s="6">
        <f>VLOOKUP($A$7:$A$91,data!$A$2:$R$78,18,FALSE)</f>
        <v>144</v>
      </c>
      <c r="S78" s="6">
        <f>VLOOKUP($A$7:$A$91,data!$A$2:$X$78,19,FALSE)</f>
        <v>12568</v>
      </c>
      <c r="T78" s="6">
        <f>VLOOKUP($A$7:$A$91,data!$A$2:$X$78,20,FALSE)</f>
        <v>283</v>
      </c>
      <c r="U78" s="6">
        <f>VLOOKUP($A$7:$A$91,data!$A$2:$X$78,21,FALSE)</f>
        <v>36377</v>
      </c>
      <c r="V78" s="6">
        <f>VLOOKUP($A$7:$A$91,data!$A$2:$X$78,22,FALSE)</f>
        <v>1777</v>
      </c>
      <c r="W78" s="6">
        <f>VLOOKUP($A$7:$A$91,data!$A$2:$X$78,23,FALSE)</f>
        <v>471</v>
      </c>
      <c r="X78" s="6">
        <f>VLOOKUP($A$7:$A$91,data!$A$2:$X$78,24,FALSE)</f>
        <v>25</v>
      </c>
    </row>
    <row r="79" spans="1:24" ht="18.75" x14ac:dyDescent="0.2">
      <c r="A79" s="5" t="s">
        <v>75</v>
      </c>
      <c r="B79" s="6">
        <f>VLOOKUP($A$7:$A$91,data!$A$2:$R$78,2,FALSE)</f>
        <v>9568</v>
      </c>
      <c r="C79" s="6">
        <f>VLOOKUP($A$7:$A$91,data!$A$2:$R$78,3,FALSE)</f>
        <v>11009</v>
      </c>
      <c r="D79" s="6">
        <f>VLOOKUP($A$7:$A$91,data!$A$2:$R$78,4,FALSE)</f>
        <v>1391</v>
      </c>
      <c r="E79" s="6">
        <f>VLOOKUP($A$7:$A$91,data!$A$2:$R$78,5,FALSE)</f>
        <v>0</v>
      </c>
      <c r="F79" s="6">
        <f>VLOOKUP($A$7:$A$91,data!$A$2:$R$78,6,FALSE)</f>
        <v>0</v>
      </c>
      <c r="G79" s="6">
        <f>VLOOKUP($A$7:$A$91,data!$A$2:$R$78,7,FALSE)</f>
        <v>2017</v>
      </c>
      <c r="H79" s="6">
        <f>VLOOKUP($A$7:$A$91,data!$A$2:$R$78,8,FALSE)</f>
        <v>174</v>
      </c>
      <c r="I79" s="6">
        <f>VLOOKUP($A$7:$A$91,data!$A$2:$R$78,9,FALSE)</f>
        <v>42451</v>
      </c>
      <c r="J79" s="6">
        <f>VLOOKUP($A$7:$A$91,data!$A$2:$R$78,10,FALSE)</f>
        <v>260</v>
      </c>
      <c r="K79" s="6">
        <f>VLOOKUP($A$7:$A$91,data!$A$2:$R$78,11,FALSE)</f>
        <v>297802</v>
      </c>
      <c r="L79" s="6">
        <f>VLOOKUP($A$7:$A$91,data!$A$2:$R$78,12,FALSE)</f>
        <v>8237</v>
      </c>
      <c r="M79" s="6">
        <f>VLOOKUP($A$7:$A$91,data!$A$2:$R$78,13,FALSE)</f>
        <v>599812</v>
      </c>
      <c r="N79" s="6">
        <f>VLOOKUP($A$7:$A$91,data!$A$2:$R$78,14,FALSE)</f>
        <v>89</v>
      </c>
      <c r="O79" s="6">
        <f>VLOOKUP($A$7:$A$91,data!$A$2:$R$78,15,FALSE)</f>
        <v>722751</v>
      </c>
      <c r="P79" s="6">
        <f>VLOOKUP($A$7:$A$91,data!$A$2:$R$78,16,FALSE)</f>
        <v>476</v>
      </c>
      <c r="Q79" s="6">
        <f>VLOOKUP($A$7:$A$91,data!$A$2:$R$78,17,FALSE)</f>
        <v>2561</v>
      </c>
      <c r="R79" s="6">
        <f>VLOOKUP($A$7:$A$91,data!$A$2:$R$78,18,FALSE)</f>
        <v>78</v>
      </c>
      <c r="S79" s="6">
        <f>VLOOKUP($A$7:$A$91,data!$A$2:$X$78,19,FALSE)</f>
        <v>11033</v>
      </c>
      <c r="T79" s="6">
        <f>VLOOKUP($A$7:$A$91,data!$A$2:$X$78,20,FALSE)</f>
        <v>191</v>
      </c>
      <c r="U79" s="6">
        <f>VLOOKUP($A$7:$A$91,data!$A$2:$X$78,21,FALSE)</f>
        <v>12992</v>
      </c>
      <c r="V79" s="6">
        <f>VLOOKUP($A$7:$A$91,data!$A$2:$X$78,22,FALSE)</f>
        <v>569</v>
      </c>
      <c r="W79" s="6">
        <f>VLOOKUP($A$7:$A$91,data!$A$2:$X$78,23,FALSE)</f>
        <v>299</v>
      </c>
      <c r="X79" s="6">
        <f>VLOOKUP($A$7:$A$91,data!$A$2:$X$78,24,FALSE)</f>
        <v>14</v>
      </c>
    </row>
    <row r="80" spans="1:24" ht="18.75" x14ac:dyDescent="0.2">
      <c r="A80" s="5" t="s">
        <v>76</v>
      </c>
      <c r="B80" s="6">
        <f>VLOOKUP($A$7:$A$91,data!$A$2:$R$78,2,FALSE)</f>
        <v>3029</v>
      </c>
      <c r="C80" s="6">
        <f>VLOOKUP($A$7:$A$91,data!$A$2:$R$78,3,FALSE)</f>
        <v>2488</v>
      </c>
      <c r="D80" s="6">
        <f>VLOOKUP($A$7:$A$91,data!$A$2:$R$78,4,FALSE)</f>
        <v>304</v>
      </c>
      <c r="E80" s="6">
        <f>VLOOKUP($A$7:$A$91,data!$A$2:$R$78,5,FALSE)</f>
        <v>0</v>
      </c>
      <c r="F80" s="6">
        <f>VLOOKUP($A$7:$A$91,data!$A$2:$R$78,6,FALSE)</f>
        <v>0</v>
      </c>
      <c r="G80" s="6">
        <f>VLOOKUP($A$7:$A$91,data!$A$2:$R$78,7,FALSE)</f>
        <v>604</v>
      </c>
      <c r="H80" s="6">
        <f>VLOOKUP($A$7:$A$91,data!$A$2:$R$78,8,FALSE)</f>
        <v>94</v>
      </c>
      <c r="I80" s="6">
        <f>VLOOKUP($A$7:$A$91,data!$A$2:$R$78,9,FALSE)</f>
        <v>1053</v>
      </c>
      <c r="J80" s="6">
        <f>VLOOKUP($A$7:$A$91,data!$A$2:$R$78,10,FALSE)</f>
        <v>16</v>
      </c>
      <c r="K80" s="6">
        <f>VLOOKUP($A$7:$A$91,data!$A$2:$R$78,11,FALSE)</f>
        <v>90755</v>
      </c>
      <c r="L80" s="6">
        <f>VLOOKUP($A$7:$A$91,data!$A$2:$R$78,12,FALSE)</f>
        <v>2507</v>
      </c>
      <c r="M80" s="6">
        <f>VLOOKUP($A$7:$A$91,data!$A$2:$R$78,13,FALSE)</f>
        <v>45068</v>
      </c>
      <c r="N80" s="6">
        <f>VLOOKUP($A$7:$A$91,data!$A$2:$R$78,14,FALSE)</f>
        <v>6</v>
      </c>
      <c r="O80" s="6">
        <f>VLOOKUP($A$7:$A$91,data!$A$2:$R$78,15,FALSE)</f>
        <v>150577</v>
      </c>
      <c r="P80" s="6">
        <f>VLOOKUP($A$7:$A$91,data!$A$2:$R$78,16,FALSE)</f>
        <v>74</v>
      </c>
      <c r="Q80" s="6">
        <f>VLOOKUP($A$7:$A$91,data!$A$2:$R$78,17,FALSE)</f>
        <v>7666</v>
      </c>
      <c r="R80" s="6">
        <f>VLOOKUP($A$7:$A$91,data!$A$2:$R$78,18,FALSE)</f>
        <v>7</v>
      </c>
      <c r="S80" s="6">
        <f>VLOOKUP($A$7:$A$91,data!$A$2:$X$78,19,FALSE)</f>
        <v>5043</v>
      </c>
      <c r="T80" s="6">
        <f>VLOOKUP($A$7:$A$91,data!$A$2:$X$78,20,FALSE)</f>
        <v>32</v>
      </c>
      <c r="U80" s="6">
        <f>VLOOKUP($A$7:$A$91,data!$A$2:$X$78,21,FALSE)</f>
        <v>2528</v>
      </c>
      <c r="V80" s="6">
        <f>VLOOKUP($A$7:$A$91,data!$A$2:$X$78,22,FALSE)</f>
        <v>95</v>
      </c>
      <c r="W80" s="6">
        <f>VLOOKUP($A$7:$A$91,data!$A$2:$X$78,23,FALSE)</f>
        <v>98</v>
      </c>
      <c r="X80" s="6">
        <f>VLOOKUP($A$7:$A$91,data!$A$2:$X$78,24,FALSE)</f>
        <v>6</v>
      </c>
    </row>
    <row r="81" spans="1:24" ht="18.75" x14ac:dyDescent="0.2">
      <c r="A81" s="5" t="s">
        <v>77</v>
      </c>
      <c r="B81" s="6">
        <f>VLOOKUP($A$7:$A$91,data!$A$2:$R$78,2,FALSE)</f>
        <v>55231</v>
      </c>
      <c r="C81" s="6">
        <f>VLOOKUP($A$7:$A$91,data!$A$2:$R$78,3,FALSE)</f>
        <v>86365</v>
      </c>
      <c r="D81" s="6">
        <f>VLOOKUP($A$7:$A$91,data!$A$2:$R$78,4,FALSE)</f>
        <v>14689</v>
      </c>
      <c r="E81" s="6">
        <f>VLOOKUP($A$7:$A$91,data!$A$2:$R$78,5,FALSE)</f>
        <v>5</v>
      </c>
      <c r="F81" s="6">
        <f>VLOOKUP($A$7:$A$91,data!$A$2:$R$78,6,FALSE)</f>
        <v>1</v>
      </c>
      <c r="G81" s="6">
        <f>VLOOKUP($A$7:$A$91,data!$A$2:$R$78,7,FALSE)</f>
        <v>3670</v>
      </c>
      <c r="H81" s="6">
        <f>VLOOKUP($A$7:$A$91,data!$A$2:$R$78,8,FALSE)</f>
        <v>373</v>
      </c>
      <c r="I81" s="6">
        <f>VLOOKUP($A$7:$A$91,data!$A$2:$R$78,9,FALSE)</f>
        <v>194350</v>
      </c>
      <c r="J81" s="6">
        <f>VLOOKUP($A$7:$A$91,data!$A$2:$R$78,10,FALSE)</f>
        <v>1722</v>
      </c>
      <c r="K81" s="6">
        <f>VLOOKUP($A$7:$A$91,data!$A$2:$R$78,11,FALSE)</f>
        <v>1796918</v>
      </c>
      <c r="L81" s="6">
        <f>VLOOKUP($A$7:$A$91,data!$A$2:$R$78,12,FALSE)</f>
        <v>46070</v>
      </c>
      <c r="M81" s="6">
        <f>VLOOKUP($A$7:$A$91,data!$A$2:$R$78,13,FALSE)</f>
        <v>2131710</v>
      </c>
      <c r="N81" s="6">
        <f>VLOOKUP($A$7:$A$91,data!$A$2:$R$78,14,FALSE)</f>
        <v>420</v>
      </c>
      <c r="O81" s="6">
        <f>VLOOKUP($A$7:$A$91,data!$A$2:$R$78,15,FALSE)</f>
        <v>377395</v>
      </c>
      <c r="P81" s="6">
        <f>VLOOKUP($A$7:$A$91,data!$A$2:$R$78,16,FALSE)</f>
        <v>2333</v>
      </c>
      <c r="Q81" s="6">
        <f>VLOOKUP($A$7:$A$91,data!$A$2:$R$78,17,FALSE)</f>
        <v>10510</v>
      </c>
      <c r="R81" s="6">
        <f>VLOOKUP($A$7:$A$91,data!$A$2:$R$78,18,FALSE)</f>
        <v>181</v>
      </c>
      <c r="S81" s="6">
        <f>VLOOKUP($A$7:$A$91,data!$A$2:$X$78,19,FALSE)</f>
        <v>275756</v>
      </c>
      <c r="T81" s="6">
        <f>VLOOKUP($A$7:$A$91,data!$A$2:$X$78,20,FALSE)</f>
        <v>1953</v>
      </c>
      <c r="U81" s="6">
        <f>VLOOKUP($A$7:$A$91,data!$A$2:$X$78,21,FALSE)</f>
        <v>19617</v>
      </c>
      <c r="V81" s="6">
        <f>VLOOKUP($A$7:$A$91,data!$A$2:$X$78,22,FALSE)</f>
        <v>829</v>
      </c>
      <c r="W81" s="6">
        <f>VLOOKUP($A$7:$A$91,data!$A$2:$X$78,23,FALSE)</f>
        <v>477</v>
      </c>
      <c r="X81" s="6">
        <f>VLOOKUP($A$7:$A$91,data!$A$2:$X$78,24,FALSE)</f>
        <v>36</v>
      </c>
    </row>
    <row r="82" spans="1:24" ht="18.75" x14ac:dyDescent="0.2">
      <c r="A82" s="5" t="s">
        <v>78</v>
      </c>
      <c r="B82" s="6">
        <f>VLOOKUP($A$7:$A$91,data!$A$2:$R$78,2,FALSE)</f>
        <v>6755</v>
      </c>
      <c r="C82" s="6">
        <f>VLOOKUP($A$7:$A$91,data!$A$2:$R$78,3,FALSE)</f>
        <v>9553</v>
      </c>
      <c r="D82" s="6">
        <f>VLOOKUP($A$7:$A$91,data!$A$2:$R$78,4,FALSE)</f>
        <v>1128</v>
      </c>
      <c r="E82" s="6">
        <f>VLOOKUP($A$7:$A$91,data!$A$2:$R$78,5,FALSE)</f>
        <v>0</v>
      </c>
      <c r="F82" s="6">
        <f>VLOOKUP($A$7:$A$91,data!$A$2:$R$78,6,FALSE)</f>
        <v>0</v>
      </c>
      <c r="G82" s="6">
        <f>VLOOKUP($A$7:$A$91,data!$A$2:$R$78,7,FALSE)</f>
        <v>1683</v>
      </c>
      <c r="H82" s="6">
        <f>VLOOKUP($A$7:$A$91,data!$A$2:$R$78,8,FALSE)</f>
        <v>180</v>
      </c>
      <c r="I82" s="6">
        <f>VLOOKUP($A$7:$A$91,data!$A$2:$R$78,9,FALSE)</f>
        <v>14498</v>
      </c>
      <c r="J82" s="6">
        <f>VLOOKUP($A$7:$A$91,data!$A$2:$R$78,10,FALSE)</f>
        <v>162</v>
      </c>
      <c r="K82" s="6">
        <f>VLOOKUP($A$7:$A$91,data!$A$2:$R$78,11,FALSE)</f>
        <v>162391</v>
      </c>
      <c r="L82" s="6">
        <f>VLOOKUP($A$7:$A$91,data!$A$2:$R$78,12,FALSE)</f>
        <v>5806</v>
      </c>
      <c r="M82" s="6">
        <f>VLOOKUP($A$7:$A$91,data!$A$2:$R$78,13,FALSE)</f>
        <v>30809</v>
      </c>
      <c r="N82" s="6">
        <f>VLOOKUP($A$7:$A$91,data!$A$2:$R$78,14,FALSE)</f>
        <v>15</v>
      </c>
      <c r="O82" s="6">
        <f>VLOOKUP($A$7:$A$91,data!$A$2:$R$78,15,FALSE)</f>
        <v>140351</v>
      </c>
      <c r="P82" s="6">
        <f>VLOOKUP($A$7:$A$91,data!$A$2:$R$78,16,FALSE)</f>
        <v>595</v>
      </c>
      <c r="Q82" s="6">
        <f>VLOOKUP($A$7:$A$91,data!$A$2:$R$78,17,FALSE)</f>
        <v>145</v>
      </c>
      <c r="R82" s="6">
        <f>VLOOKUP($A$7:$A$91,data!$A$2:$R$78,18,FALSE)</f>
        <v>10</v>
      </c>
      <c r="S82" s="6">
        <f>VLOOKUP($A$7:$A$91,data!$A$2:$X$78,19,FALSE)</f>
        <v>7561</v>
      </c>
      <c r="T82" s="6">
        <f>VLOOKUP($A$7:$A$91,data!$A$2:$X$78,20,FALSE)</f>
        <v>94</v>
      </c>
      <c r="U82" s="6">
        <f>VLOOKUP($A$7:$A$91,data!$A$2:$X$78,21,FALSE)</f>
        <v>7939</v>
      </c>
      <c r="V82" s="6">
        <f>VLOOKUP($A$7:$A$91,data!$A$2:$X$78,22,FALSE)</f>
        <v>456</v>
      </c>
      <c r="W82" s="6">
        <f>VLOOKUP($A$7:$A$91,data!$A$2:$X$78,23,FALSE)</f>
        <v>149</v>
      </c>
      <c r="X82" s="6">
        <f>VLOOKUP($A$7:$A$91,data!$A$2:$X$78,24,FALSE)</f>
        <v>11</v>
      </c>
    </row>
    <row r="83" spans="1:24" ht="18.75" x14ac:dyDescent="0.2">
      <c r="A83" s="5" t="s">
        <v>79</v>
      </c>
      <c r="B83" s="6">
        <f>VLOOKUP($A$7:$A$91,data!$A$2:$R$78,2,FALSE)</f>
        <v>25003</v>
      </c>
      <c r="C83" s="6">
        <f>VLOOKUP($A$7:$A$91,data!$A$2:$R$78,3,FALSE)</f>
        <v>45922</v>
      </c>
      <c r="D83" s="6">
        <f>VLOOKUP($A$7:$A$91,data!$A$2:$R$78,4,FALSE)</f>
        <v>7304</v>
      </c>
      <c r="E83" s="6">
        <f>VLOOKUP($A$7:$A$91,data!$A$2:$R$78,5,FALSE)</f>
        <v>1170</v>
      </c>
      <c r="F83" s="6">
        <f>VLOOKUP($A$7:$A$91,data!$A$2:$R$78,6,FALSE)</f>
        <v>32</v>
      </c>
      <c r="G83" s="6">
        <f>VLOOKUP($A$7:$A$91,data!$A$2:$R$78,7,FALSE)</f>
        <v>536</v>
      </c>
      <c r="H83" s="6">
        <f>VLOOKUP($A$7:$A$91,data!$A$2:$R$78,8,FALSE)</f>
        <v>116</v>
      </c>
      <c r="I83" s="6">
        <f>VLOOKUP($A$7:$A$91,data!$A$2:$R$78,9,FALSE)</f>
        <v>95853</v>
      </c>
      <c r="J83" s="6">
        <f>VLOOKUP($A$7:$A$91,data!$A$2:$R$78,10,FALSE)</f>
        <v>1633</v>
      </c>
      <c r="K83" s="6">
        <f>VLOOKUP($A$7:$A$91,data!$A$2:$R$78,11,FALSE)</f>
        <v>676304</v>
      </c>
      <c r="L83" s="6">
        <f>VLOOKUP($A$7:$A$91,data!$A$2:$R$78,12,FALSE)</f>
        <v>20945</v>
      </c>
      <c r="M83" s="6">
        <f>VLOOKUP($A$7:$A$91,data!$A$2:$R$78,13,FALSE)</f>
        <v>526235</v>
      </c>
      <c r="N83" s="6">
        <f>VLOOKUP($A$7:$A$91,data!$A$2:$R$78,14,FALSE)</f>
        <v>145</v>
      </c>
      <c r="O83" s="6">
        <f>VLOOKUP($A$7:$A$91,data!$A$2:$R$78,15,FALSE)</f>
        <v>472800</v>
      </c>
      <c r="P83" s="6">
        <f>VLOOKUP($A$7:$A$91,data!$A$2:$R$78,16,FALSE)</f>
        <v>1188</v>
      </c>
      <c r="Q83" s="6">
        <f>VLOOKUP($A$7:$A$91,data!$A$2:$R$78,17,FALSE)</f>
        <v>4869</v>
      </c>
      <c r="R83" s="6">
        <f>VLOOKUP($A$7:$A$91,data!$A$2:$R$78,18,FALSE)</f>
        <v>119</v>
      </c>
      <c r="S83" s="6">
        <f>VLOOKUP($A$7:$A$91,data!$A$2:$X$78,19,FALSE)</f>
        <v>45284</v>
      </c>
      <c r="T83" s="6">
        <f>VLOOKUP($A$7:$A$91,data!$A$2:$X$78,20,FALSE)</f>
        <v>417</v>
      </c>
      <c r="U83" s="6">
        <f>VLOOKUP($A$7:$A$91,data!$A$2:$X$78,21,FALSE)</f>
        <v>7848</v>
      </c>
      <c r="V83" s="6">
        <f>VLOOKUP($A$7:$A$91,data!$A$2:$X$78,22,FALSE)</f>
        <v>310</v>
      </c>
      <c r="W83" s="6">
        <f>VLOOKUP($A$7:$A$91,data!$A$2:$X$78,23,FALSE)</f>
        <v>175</v>
      </c>
      <c r="X83" s="6">
        <f>VLOOKUP($A$7:$A$91,data!$A$2:$X$78,24,FALSE)</f>
        <v>12</v>
      </c>
    </row>
    <row r="84" spans="1:24" ht="18.75" x14ac:dyDescent="0.2">
      <c r="A84" s="5" t="s">
        <v>80</v>
      </c>
      <c r="B84" s="6">
        <f>VLOOKUP($A$7:$A$91,data!$A$2:$R$78,2,FALSE)</f>
        <v>30224</v>
      </c>
      <c r="C84" s="6">
        <f>VLOOKUP($A$7:$A$91,data!$A$2:$R$78,3,FALSE)</f>
        <v>97643</v>
      </c>
      <c r="D84" s="6">
        <f>VLOOKUP($A$7:$A$91,data!$A$2:$R$78,4,FALSE)</f>
        <v>15356</v>
      </c>
      <c r="E84" s="6">
        <f>VLOOKUP($A$7:$A$91,data!$A$2:$R$78,5,FALSE)</f>
        <v>0</v>
      </c>
      <c r="F84" s="6">
        <f>VLOOKUP($A$7:$A$91,data!$A$2:$R$78,6,FALSE)</f>
        <v>0</v>
      </c>
      <c r="G84" s="6">
        <f>VLOOKUP($A$7:$A$91,data!$A$2:$R$78,7,FALSE)</f>
        <v>330</v>
      </c>
      <c r="H84" s="6">
        <f>VLOOKUP($A$7:$A$91,data!$A$2:$R$78,8,FALSE)</f>
        <v>96</v>
      </c>
      <c r="I84" s="6">
        <f>VLOOKUP($A$7:$A$91,data!$A$2:$R$78,9,FALSE)</f>
        <v>92114</v>
      </c>
      <c r="J84" s="6">
        <f>VLOOKUP($A$7:$A$91,data!$A$2:$R$78,10,FALSE)</f>
        <v>796</v>
      </c>
      <c r="K84" s="6">
        <f>VLOOKUP($A$7:$A$91,data!$A$2:$R$78,11,FALSE)</f>
        <v>789728</v>
      </c>
      <c r="L84" s="6">
        <f>VLOOKUP($A$7:$A$91,data!$A$2:$R$78,12,FALSE)</f>
        <v>22819</v>
      </c>
      <c r="M84" s="6">
        <f>VLOOKUP($A$7:$A$91,data!$A$2:$R$78,13,FALSE)</f>
        <v>1072683</v>
      </c>
      <c r="N84" s="6">
        <f>VLOOKUP($A$7:$A$91,data!$A$2:$R$78,14,FALSE)</f>
        <v>218</v>
      </c>
      <c r="O84" s="6">
        <f>VLOOKUP($A$7:$A$91,data!$A$2:$R$78,15,FALSE)</f>
        <v>703393</v>
      </c>
      <c r="P84" s="6">
        <f>VLOOKUP($A$7:$A$91,data!$A$2:$R$78,16,FALSE)</f>
        <v>840</v>
      </c>
      <c r="Q84" s="6">
        <f>VLOOKUP($A$7:$A$91,data!$A$2:$R$78,17,FALSE)</f>
        <v>6282</v>
      </c>
      <c r="R84" s="6">
        <f>VLOOKUP($A$7:$A$91,data!$A$2:$R$78,18,FALSE)</f>
        <v>192</v>
      </c>
      <c r="S84" s="6">
        <f>VLOOKUP($A$7:$A$91,data!$A$2:$X$78,19,FALSE)</f>
        <v>68842</v>
      </c>
      <c r="T84" s="6">
        <f>VLOOKUP($A$7:$A$91,data!$A$2:$X$78,20,FALSE)</f>
        <v>436</v>
      </c>
      <c r="U84" s="6">
        <f>VLOOKUP($A$7:$A$91,data!$A$2:$X$78,21,FALSE)</f>
        <v>18016</v>
      </c>
      <c r="V84" s="6">
        <f>VLOOKUP($A$7:$A$91,data!$A$2:$X$78,22,FALSE)</f>
        <v>1293</v>
      </c>
      <c r="W84" s="6">
        <f>VLOOKUP($A$7:$A$91,data!$A$2:$X$78,23,FALSE)</f>
        <v>119</v>
      </c>
      <c r="X84" s="6">
        <f>VLOOKUP($A$7:$A$91,data!$A$2:$X$78,24,FALSE)</f>
        <v>20</v>
      </c>
    </row>
    <row r="85" spans="1:24" ht="18.75" x14ac:dyDescent="0.2">
      <c r="A85" s="5" t="s">
        <v>81</v>
      </c>
      <c r="B85" s="6">
        <f>VLOOKUP($A$7:$A$91,data!$A$2:$R$78,2,FALSE)</f>
        <v>59338</v>
      </c>
      <c r="C85" s="6">
        <f>VLOOKUP($A$7:$A$91,data!$A$2:$R$78,3,FALSE)</f>
        <v>163778</v>
      </c>
      <c r="D85" s="6">
        <f>VLOOKUP($A$7:$A$91,data!$A$2:$R$78,4,FALSE)</f>
        <v>31009</v>
      </c>
      <c r="E85" s="6">
        <f>VLOOKUP($A$7:$A$91,data!$A$2:$R$78,5,FALSE)</f>
        <v>4520</v>
      </c>
      <c r="F85" s="6">
        <f>VLOOKUP($A$7:$A$91,data!$A$2:$R$78,6,FALSE)</f>
        <v>151</v>
      </c>
      <c r="G85" s="6">
        <f>VLOOKUP($A$7:$A$91,data!$A$2:$R$78,7,FALSE)</f>
        <v>4493</v>
      </c>
      <c r="H85" s="6">
        <f>VLOOKUP($A$7:$A$91,data!$A$2:$R$78,8,FALSE)</f>
        <v>386</v>
      </c>
      <c r="I85" s="6">
        <f>VLOOKUP($A$7:$A$91,data!$A$2:$R$78,9,FALSE)</f>
        <v>455159</v>
      </c>
      <c r="J85" s="6">
        <f>VLOOKUP($A$7:$A$91,data!$A$2:$R$78,10,FALSE)</f>
        <v>4079</v>
      </c>
      <c r="K85" s="6">
        <f>VLOOKUP($A$7:$A$91,data!$A$2:$R$78,11,FALSE)</f>
        <v>2171806</v>
      </c>
      <c r="L85" s="6">
        <f>VLOOKUP($A$7:$A$91,data!$A$2:$R$78,12,FALSE)</f>
        <v>47583</v>
      </c>
      <c r="M85" s="6">
        <f>VLOOKUP($A$7:$A$91,data!$A$2:$R$78,13,FALSE)</f>
        <v>6831561</v>
      </c>
      <c r="N85" s="6">
        <f>VLOOKUP($A$7:$A$91,data!$A$2:$R$78,14,FALSE)</f>
        <v>939</v>
      </c>
      <c r="O85" s="6">
        <f>VLOOKUP($A$7:$A$91,data!$A$2:$R$78,15,FALSE)</f>
        <v>1361477</v>
      </c>
      <c r="P85" s="6">
        <f>VLOOKUP($A$7:$A$91,data!$A$2:$R$78,16,FALSE)</f>
        <v>2655</v>
      </c>
      <c r="Q85" s="6">
        <f>VLOOKUP($A$7:$A$91,data!$A$2:$R$78,17,FALSE)</f>
        <v>95749</v>
      </c>
      <c r="R85" s="6">
        <f>VLOOKUP($A$7:$A$91,data!$A$2:$R$78,18,FALSE)</f>
        <v>1292</v>
      </c>
      <c r="S85" s="6">
        <f>VLOOKUP($A$7:$A$91,data!$A$2:$X$78,19,FALSE)</f>
        <v>284291</v>
      </c>
      <c r="T85" s="6">
        <f>VLOOKUP($A$7:$A$91,data!$A$2:$X$78,20,FALSE)</f>
        <v>1819</v>
      </c>
      <c r="U85" s="6">
        <f>VLOOKUP($A$7:$A$91,data!$A$2:$X$78,21,FALSE)</f>
        <v>26054</v>
      </c>
      <c r="V85" s="6">
        <f>VLOOKUP($A$7:$A$91,data!$A$2:$X$78,22,FALSE)</f>
        <v>1792</v>
      </c>
      <c r="W85" s="6">
        <f>VLOOKUP($A$7:$A$91,data!$A$2:$X$78,23,FALSE)</f>
        <v>543</v>
      </c>
      <c r="X85" s="6">
        <f>VLOOKUP($A$7:$A$91,data!$A$2:$X$78,24,FALSE)</f>
        <v>43</v>
      </c>
    </row>
    <row r="86" spans="1:24" ht="18.75" x14ac:dyDescent="0.2">
      <c r="A86" s="9" t="s">
        <v>9</v>
      </c>
      <c r="B86" s="8">
        <f>SUM(B87:B91)</f>
        <v>218328</v>
      </c>
      <c r="C86" s="8">
        <f t="shared" ref="C86:X86" si="36">SUM(C87:C91)</f>
        <v>428595</v>
      </c>
      <c r="D86" s="8">
        <f t="shared" si="36"/>
        <v>93047</v>
      </c>
      <c r="E86" s="8">
        <f t="shared" si="36"/>
        <v>1449</v>
      </c>
      <c r="F86" s="8">
        <f t="shared" si="36"/>
        <v>20</v>
      </c>
      <c r="G86" s="8">
        <f t="shared" si="36"/>
        <v>11170</v>
      </c>
      <c r="H86" s="8">
        <f t="shared" si="36"/>
        <v>1338</v>
      </c>
      <c r="I86" s="8">
        <f t="shared" si="36"/>
        <v>107765</v>
      </c>
      <c r="J86" s="8">
        <f t="shared" si="36"/>
        <v>1061</v>
      </c>
      <c r="K86" s="8">
        <f t="shared" ref="K86:L86" si="37">SUM(K87:K91)</f>
        <v>4743617</v>
      </c>
      <c r="L86" s="8">
        <f t="shared" si="37"/>
        <v>174786</v>
      </c>
      <c r="M86" s="8">
        <f t="shared" ref="M86:N86" si="38">SUM(M87:M91)</f>
        <v>4662484</v>
      </c>
      <c r="N86" s="8">
        <f t="shared" si="38"/>
        <v>1785</v>
      </c>
      <c r="O86" s="8">
        <f t="shared" si="36"/>
        <v>2424493</v>
      </c>
      <c r="P86" s="8">
        <f t="shared" si="36"/>
        <v>4651</v>
      </c>
      <c r="Q86" s="8">
        <f t="shared" si="36"/>
        <v>91965</v>
      </c>
      <c r="R86" s="8">
        <f t="shared" si="36"/>
        <v>2461</v>
      </c>
      <c r="S86" s="8">
        <f t="shared" ref="S86:T86" si="39">SUM(S87:S91)</f>
        <v>474491</v>
      </c>
      <c r="T86" s="8">
        <f t="shared" si="39"/>
        <v>5726</v>
      </c>
      <c r="U86" s="8">
        <f t="shared" si="36"/>
        <v>253163</v>
      </c>
      <c r="V86" s="8">
        <f t="shared" si="36"/>
        <v>43501</v>
      </c>
      <c r="W86" s="8">
        <f t="shared" si="36"/>
        <v>27574</v>
      </c>
      <c r="X86" s="8">
        <f t="shared" si="36"/>
        <v>5245</v>
      </c>
    </row>
    <row r="87" spans="1:24" ht="18.75" x14ac:dyDescent="0.2">
      <c r="A87" s="5" t="s">
        <v>82</v>
      </c>
      <c r="B87" s="6">
        <f>VLOOKUP($A$7:$A$91,data!$A$2:$R$78,2,FALSE)</f>
        <v>59816</v>
      </c>
      <c r="C87" s="6">
        <f>VLOOKUP($A$7:$A$91,data!$A$2:$R$78,3,FALSE)</f>
        <v>174960</v>
      </c>
      <c r="D87" s="6">
        <f>VLOOKUP($A$7:$A$91,data!$A$2:$R$78,4,FALSE)</f>
        <v>27330</v>
      </c>
      <c r="E87" s="6">
        <f>VLOOKUP($A$7:$A$91,data!$A$2:$R$78,5,FALSE)</f>
        <v>1371</v>
      </c>
      <c r="F87" s="6">
        <f>VLOOKUP($A$7:$A$91,data!$A$2:$R$78,6,FALSE)</f>
        <v>15</v>
      </c>
      <c r="G87" s="6">
        <f>VLOOKUP($A$7:$A$91,data!$A$2:$R$78,7,FALSE)</f>
        <v>6145</v>
      </c>
      <c r="H87" s="6">
        <f>VLOOKUP($A$7:$A$91,data!$A$2:$R$78,8,FALSE)</f>
        <v>362</v>
      </c>
      <c r="I87" s="6">
        <f>VLOOKUP($A$7:$A$91,data!$A$2:$R$78,9,FALSE)</f>
        <v>77107</v>
      </c>
      <c r="J87" s="6">
        <f>VLOOKUP($A$7:$A$91,data!$A$2:$R$78,10,FALSE)</f>
        <v>676</v>
      </c>
      <c r="K87" s="6">
        <f>VLOOKUP($A$7:$A$91,data!$A$2:$R$78,11,FALSE)</f>
        <v>1740425</v>
      </c>
      <c r="L87" s="6">
        <f>VLOOKUP($A$7:$A$91,data!$A$2:$R$78,12,FALSE)</f>
        <v>44860</v>
      </c>
      <c r="M87" s="6">
        <f>VLOOKUP($A$7:$A$91,data!$A$2:$R$78,13,FALSE)</f>
        <v>3169291</v>
      </c>
      <c r="N87" s="6">
        <f>VLOOKUP($A$7:$A$91,data!$A$2:$R$78,14,FALSE)</f>
        <v>814</v>
      </c>
      <c r="O87" s="6">
        <f>VLOOKUP($A$7:$A$91,data!$A$2:$R$78,15,FALSE)</f>
        <v>1998441</v>
      </c>
      <c r="P87" s="6">
        <f>VLOOKUP($A$7:$A$91,data!$A$2:$R$78,16,FALSE)</f>
        <v>2308</v>
      </c>
      <c r="Q87" s="6">
        <f>VLOOKUP($A$7:$A$91,data!$A$2:$R$78,17,FALSE)</f>
        <v>51399</v>
      </c>
      <c r="R87" s="6">
        <f>VLOOKUP($A$7:$A$91,data!$A$2:$R$78,18,FALSE)</f>
        <v>804</v>
      </c>
      <c r="S87" s="6">
        <f>VLOOKUP($A$7:$A$91,data!$A$2:$X$78,19,FALSE)</f>
        <v>369818</v>
      </c>
      <c r="T87" s="6">
        <f>VLOOKUP($A$7:$A$91,data!$A$2:$X$78,20,FALSE)</f>
        <v>1850</v>
      </c>
      <c r="U87" s="6">
        <f>VLOOKUP($A$7:$A$91,data!$A$2:$X$78,21,FALSE)</f>
        <v>59326</v>
      </c>
      <c r="V87" s="6">
        <f>VLOOKUP($A$7:$A$91,data!$A$2:$X$78,22,FALSE)</f>
        <v>5948</v>
      </c>
      <c r="W87" s="6">
        <f>VLOOKUP($A$7:$A$91,data!$A$2:$X$78,23,FALSE)</f>
        <v>2219</v>
      </c>
      <c r="X87" s="6">
        <f>VLOOKUP($A$7:$A$91,data!$A$2:$X$78,24,FALSE)</f>
        <v>228</v>
      </c>
    </row>
    <row r="88" spans="1:24" ht="18.75" x14ac:dyDescent="0.2">
      <c r="A88" s="5" t="s">
        <v>83</v>
      </c>
      <c r="B88" s="6">
        <f>VLOOKUP($A$7:$A$91,data!$A$2:$R$78,2,FALSE)</f>
        <v>23182</v>
      </c>
      <c r="C88" s="6">
        <f>VLOOKUP($A$7:$A$91,data!$A$2:$R$78,3,FALSE)</f>
        <v>33720</v>
      </c>
      <c r="D88" s="6">
        <f>VLOOKUP($A$7:$A$91,data!$A$2:$R$78,4,FALSE)</f>
        <v>8102</v>
      </c>
      <c r="E88" s="6">
        <f>VLOOKUP($A$7:$A$91,data!$A$2:$R$78,5,FALSE)</f>
        <v>0</v>
      </c>
      <c r="F88" s="6">
        <f>VLOOKUP($A$7:$A$91,data!$A$2:$R$78,6,FALSE)</f>
        <v>0</v>
      </c>
      <c r="G88" s="6">
        <f>VLOOKUP($A$7:$A$91,data!$A$2:$R$78,7,FALSE)</f>
        <v>139</v>
      </c>
      <c r="H88" s="6">
        <f>VLOOKUP($A$7:$A$91,data!$A$2:$R$78,8,FALSE)</f>
        <v>36</v>
      </c>
      <c r="I88" s="6">
        <f>VLOOKUP($A$7:$A$91,data!$A$2:$R$78,9,FALSE)</f>
        <v>12532</v>
      </c>
      <c r="J88" s="6">
        <f>VLOOKUP($A$7:$A$91,data!$A$2:$R$78,10,FALSE)</f>
        <v>72</v>
      </c>
      <c r="K88" s="6">
        <f>VLOOKUP($A$7:$A$91,data!$A$2:$R$78,11,FALSE)</f>
        <v>458893</v>
      </c>
      <c r="L88" s="6">
        <f>VLOOKUP($A$7:$A$91,data!$A$2:$R$78,12,FALSE)</f>
        <v>19134</v>
      </c>
      <c r="M88" s="6">
        <f>VLOOKUP($A$7:$A$91,data!$A$2:$R$78,13,FALSE)</f>
        <v>1054573</v>
      </c>
      <c r="N88" s="6">
        <f>VLOOKUP($A$7:$A$91,data!$A$2:$R$78,14,FALSE)</f>
        <v>62</v>
      </c>
      <c r="O88" s="6">
        <f>VLOOKUP($A$7:$A$91,data!$A$2:$R$78,15,FALSE)</f>
        <v>282963</v>
      </c>
      <c r="P88" s="6">
        <f>VLOOKUP($A$7:$A$91,data!$A$2:$R$78,16,FALSE)</f>
        <v>391</v>
      </c>
      <c r="Q88" s="6">
        <f>VLOOKUP($A$7:$A$91,data!$A$2:$R$78,17,FALSE)</f>
        <v>3879</v>
      </c>
      <c r="R88" s="6">
        <f>VLOOKUP($A$7:$A$91,data!$A$2:$R$78,18,FALSE)</f>
        <v>154</v>
      </c>
      <c r="S88" s="6">
        <f>VLOOKUP($A$7:$A$91,data!$A$2:$X$78,19,FALSE)</f>
        <v>18049</v>
      </c>
      <c r="T88" s="6">
        <f>VLOOKUP($A$7:$A$91,data!$A$2:$X$78,20,FALSE)</f>
        <v>518</v>
      </c>
      <c r="U88" s="6">
        <f>VLOOKUP($A$7:$A$91,data!$A$2:$X$78,21,FALSE)</f>
        <v>29067</v>
      </c>
      <c r="V88" s="6">
        <f>VLOOKUP($A$7:$A$91,data!$A$2:$X$78,22,FALSE)</f>
        <v>4951</v>
      </c>
      <c r="W88" s="6">
        <f>VLOOKUP($A$7:$A$91,data!$A$2:$X$78,23,FALSE)</f>
        <v>587</v>
      </c>
      <c r="X88" s="6">
        <f>VLOOKUP($A$7:$A$91,data!$A$2:$X$78,24,FALSE)</f>
        <v>82</v>
      </c>
    </row>
    <row r="89" spans="1:24" ht="18.75" x14ac:dyDescent="0.2">
      <c r="A89" s="5" t="s">
        <v>84</v>
      </c>
      <c r="B89" s="6">
        <f>VLOOKUP($A$7:$A$91,data!$A$2:$R$78,2,FALSE)</f>
        <v>37849</v>
      </c>
      <c r="C89" s="6">
        <f>VLOOKUP($A$7:$A$91,data!$A$2:$R$78,3,FALSE)</f>
        <v>66283</v>
      </c>
      <c r="D89" s="6">
        <f>VLOOKUP($A$7:$A$91,data!$A$2:$R$78,4,FALSE)</f>
        <v>17929</v>
      </c>
      <c r="E89" s="6">
        <f>VLOOKUP($A$7:$A$91,data!$A$2:$R$78,5,FALSE)</f>
        <v>62</v>
      </c>
      <c r="F89" s="6">
        <f>VLOOKUP($A$7:$A$91,data!$A$2:$R$78,6,FALSE)</f>
        <v>3</v>
      </c>
      <c r="G89" s="6">
        <f>VLOOKUP($A$7:$A$91,data!$A$2:$R$78,7,FALSE)</f>
        <v>946</v>
      </c>
      <c r="H89" s="6">
        <f>VLOOKUP($A$7:$A$91,data!$A$2:$R$78,8,FALSE)</f>
        <v>206</v>
      </c>
      <c r="I89" s="6">
        <f>VLOOKUP($A$7:$A$91,data!$A$2:$R$78,9,FALSE)</f>
        <v>4805</v>
      </c>
      <c r="J89" s="6">
        <f>VLOOKUP($A$7:$A$91,data!$A$2:$R$78,10,FALSE)</f>
        <v>86</v>
      </c>
      <c r="K89" s="6">
        <f>VLOOKUP($A$7:$A$91,data!$A$2:$R$78,11,FALSE)</f>
        <v>760450</v>
      </c>
      <c r="L89" s="6">
        <f>VLOOKUP($A$7:$A$91,data!$A$2:$R$78,12,FALSE)</f>
        <v>30610</v>
      </c>
      <c r="M89" s="6">
        <f>VLOOKUP($A$7:$A$91,data!$A$2:$R$78,13,FALSE)</f>
        <v>240930</v>
      </c>
      <c r="N89" s="6">
        <f>VLOOKUP($A$7:$A$91,data!$A$2:$R$78,14,FALSE)</f>
        <v>124</v>
      </c>
      <c r="O89" s="6">
        <f>VLOOKUP($A$7:$A$91,data!$A$2:$R$78,15,FALSE)</f>
        <v>29454</v>
      </c>
      <c r="P89" s="6">
        <f>VLOOKUP($A$7:$A$91,data!$A$2:$R$78,16,FALSE)</f>
        <v>670</v>
      </c>
      <c r="Q89" s="6">
        <f>VLOOKUP($A$7:$A$91,data!$A$2:$R$78,17,FALSE)</f>
        <v>16166</v>
      </c>
      <c r="R89" s="6">
        <f>VLOOKUP($A$7:$A$91,data!$A$2:$R$78,18,FALSE)</f>
        <v>455</v>
      </c>
      <c r="S89" s="6">
        <f>VLOOKUP($A$7:$A$91,data!$A$2:$X$78,19,FALSE)</f>
        <v>45875</v>
      </c>
      <c r="T89" s="6">
        <f>VLOOKUP($A$7:$A$91,data!$A$2:$X$78,20,FALSE)</f>
        <v>1307</v>
      </c>
      <c r="U89" s="6">
        <f>VLOOKUP($A$7:$A$91,data!$A$2:$X$78,21,FALSE)</f>
        <v>50001</v>
      </c>
      <c r="V89" s="6">
        <f>VLOOKUP($A$7:$A$91,data!$A$2:$X$78,22,FALSE)</f>
        <v>9738</v>
      </c>
      <c r="W89" s="6">
        <f>VLOOKUP($A$7:$A$91,data!$A$2:$X$78,23,FALSE)</f>
        <v>17086</v>
      </c>
      <c r="X89" s="6">
        <f>VLOOKUP($A$7:$A$91,data!$A$2:$X$78,24,FALSE)</f>
        <v>3606</v>
      </c>
    </row>
    <row r="90" spans="1:24" ht="18.75" x14ac:dyDescent="0.2">
      <c r="A90" s="5" t="s">
        <v>85</v>
      </c>
      <c r="B90" s="6">
        <f>VLOOKUP($A$7:$A$91,data!$A$2:$R$78,2,FALSE)</f>
        <v>44085</v>
      </c>
      <c r="C90" s="6">
        <f>VLOOKUP($A$7:$A$91,data!$A$2:$R$78,3,FALSE)</f>
        <v>57158</v>
      </c>
      <c r="D90" s="6">
        <f>VLOOKUP($A$7:$A$91,data!$A$2:$R$78,4,FALSE)</f>
        <v>16959</v>
      </c>
      <c r="E90" s="6">
        <f>VLOOKUP($A$7:$A$91,data!$A$2:$R$78,5,FALSE)</f>
        <v>13</v>
      </c>
      <c r="F90" s="6">
        <f>VLOOKUP($A$7:$A$91,data!$A$2:$R$78,6,FALSE)</f>
        <v>1</v>
      </c>
      <c r="G90" s="6">
        <f>VLOOKUP($A$7:$A$91,data!$A$2:$R$78,7,FALSE)</f>
        <v>1670</v>
      </c>
      <c r="H90" s="6">
        <f>VLOOKUP($A$7:$A$91,data!$A$2:$R$78,8,FALSE)</f>
        <v>311</v>
      </c>
      <c r="I90" s="6">
        <f>VLOOKUP($A$7:$A$91,data!$A$2:$R$78,9,FALSE)</f>
        <v>5356</v>
      </c>
      <c r="J90" s="6">
        <f>VLOOKUP($A$7:$A$91,data!$A$2:$R$78,10,FALSE)</f>
        <v>107</v>
      </c>
      <c r="K90" s="6">
        <f>VLOOKUP($A$7:$A$91,data!$A$2:$R$78,11,FALSE)</f>
        <v>808430</v>
      </c>
      <c r="L90" s="6">
        <f>VLOOKUP($A$7:$A$91,data!$A$2:$R$78,12,FALSE)</f>
        <v>36360</v>
      </c>
      <c r="M90" s="6">
        <f>VLOOKUP($A$7:$A$91,data!$A$2:$R$78,13,FALSE)</f>
        <v>78557</v>
      </c>
      <c r="N90" s="6">
        <f>VLOOKUP($A$7:$A$91,data!$A$2:$R$78,14,FALSE)</f>
        <v>637</v>
      </c>
      <c r="O90" s="6">
        <f>VLOOKUP($A$7:$A$91,data!$A$2:$R$78,15,FALSE)</f>
        <v>75167</v>
      </c>
      <c r="P90" s="6">
        <f>VLOOKUP($A$7:$A$91,data!$A$2:$R$78,16,FALSE)</f>
        <v>488</v>
      </c>
      <c r="Q90" s="6">
        <f>VLOOKUP($A$7:$A$91,data!$A$2:$R$78,17,FALSE)</f>
        <v>13841</v>
      </c>
      <c r="R90" s="6">
        <f>VLOOKUP($A$7:$A$91,data!$A$2:$R$78,18,FALSE)</f>
        <v>794</v>
      </c>
      <c r="S90" s="6">
        <f>VLOOKUP($A$7:$A$91,data!$A$2:$X$78,19,FALSE)</f>
        <v>22590</v>
      </c>
      <c r="T90" s="6">
        <f>VLOOKUP($A$7:$A$91,data!$A$2:$X$78,20,FALSE)</f>
        <v>1171</v>
      </c>
      <c r="U90" s="6">
        <f>VLOOKUP($A$7:$A$91,data!$A$2:$X$78,21,FALSE)</f>
        <v>65327</v>
      </c>
      <c r="V90" s="6">
        <f>VLOOKUP($A$7:$A$91,data!$A$2:$X$78,22,FALSE)</f>
        <v>13033</v>
      </c>
      <c r="W90" s="6">
        <f>VLOOKUP($A$7:$A$91,data!$A$2:$X$78,23,FALSE)</f>
        <v>3925</v>
      </c>
      <c r="X90" s="6">
        <f>VLOOKUP($A$7:$A$91,data!$A$2:$X$78,24,FALSE)</f>
        <v>705</v>
      </c>
    </row>
    <row r="91" spans="1:24" ht="18.75" x14ac:dyDescent="0.2">
      <c r="A91" s="5" t="s">
        <v>86</v>
      </c>
      <c r="B91" s="6">
        <f>VLOOKUP($A$7:$A$91,data!$A$2:$R$78,2,FALSE)</f>
        <v>53396</v>
      </c>
      <c r="C91" s="6">
        <f>VLOOKUP($A$7:$A$91,data!$A$2:$R$78,3,FALSE)</f>
        <v>96474</v>
      </c>
      <c r="D91" s="6">
        <f>VLOOKUP($A$7:$A$91,data!$A$2:$R$78,4,FALSE)</f>
        <v>22727</v>
      </c>
      <c r="E91" s="6">
        <f>VLOOKUP($A$7:$A$91,data!$A$2:$R$78,5,FALSE)</f>
        <v>3</v>
      </c>
      <c r="F91" s="6">
        <f>VLOOKUP($A$7:$A$91,data!$A$2:$R$78,6,FALSE)</f>
        <v>1</v>
      </c>
      <c r="G91" s="6">
        <f>VLOOKUP($A$7:$A$91,data!$A$2:$R$78,7,FALSE)</f>
        <v>2270</v>
      </c>
      <c r="H91" s="6">
        <f>VLOOKUP($A$7:$A$91,data!$A$2:$R$78,8,FALSE)</f>
        <v>423</v>
      </c>
      <c r="I91" s="6">
        <f>VLOOKUP($A$7:$A$91,data!$A$2:$R$78,9,FALSE)</f>
        <v>7965</v>
      </c>
      <c r="J91" s="6">
        <f>VLOOKUP($A$7:$A$91,data!$A$2:$R$78,10,FALSE)</f>
        <v>120</v>
      </c>
      <c r="K91" s="6">
        <f>VLOOKUP($A$7:$A$91,data!$A$2:$R$78,11,FALSE)</f>
        <v>975419</v>
      </c>
      <c r="L91" s="6">
        <f>VLOOKUP($A$7:$A$91,data!$A$2:$R$78,12,FALSE)</f>
        <v>43822</v>
      </c>
      <c r="M91" s="6">
        <f>VLOOKUP($A$7:$A$91,data!$A$2:$R$78,13,FALSE)</f>
        <v>119133</v>
      </c>
      <c r="N91" s="6">
        <f>VLOOKUP($A$7:$A$91,data!$A$2:$R$78,14,FALSE)</f>
        <v>148</v>
      </c>
      <c r="O91" s="6">
        <f>VLOOKUP($A$7:$A$91,data!$A$2:$R$78,15,FALSE)</f>
        <v>38468</v>
      </c>
      <c r="P91" s="6">
        <f>VLOOKUP($A$7:$A$91,data!$A$2:$R$78,16,FALSE)</f>
        <v>794</v>
      </c>
      <c r="Q91" s="6">
        <f>VLOOKUP($A$7:$A$91,data!$A$2:$R$78,17,FALSE)</f>
        <v>6680</v>
      </c>
      <c r="R91" s="6">
        <f>VLOOKUP($A$7:$A$91,data!$A$2:$R$78,18,FALSE)</f>
        <v>254</v>
      </c>
      <c r="S91" s="6">
        <f>VLOOKUP($A$7:$A$91,data!$A$2:$X$78,19,FALSE)</f>
        <v>18159</v>
      </c>
      <c r="T91" s="6">
        <f>VLOOKUP($A$7:$A$91,data!$A$2:$X$78,20,FALSE)</f>
        <v>880</v>
      </c>
      <c r="U91" s="6">
        <f>VLOOKUP($A$7:$A$91,data!$A$2:$X$78,21,FALSE)</f>
        <v>49442</v>
      </c>
      <c r="V91" s="6">
        <f>VLOOKUP($A$7:$A$91,data!$A$2:$X$78,22,FALSE)</f>
        <v>9831</v>
      </c>
      <c r="W91" s="6">
        <f>VLOOKUP($A$7:$A$91,data!$A$2:$X$78,23,FALSE)</f>
        <v>3757</v>
      </c>
      <c r="X91" s="6">
        <f>VLOOKUP($A$7:$A$91,data!$A$2:$X$78,24,FALSE)</f>
        <v>624</v>
      </c>
    </row>
    <row r="93" spans="1:24" ht="18.75" x14ac:dyDescent="0.2">
      <c r="A93" s="7" t="s">
        <v>97</v>
      </c>
      <c r="B93" s="7" t="s">
        <v>172</v>
      </c>
    </row>
    <row r="94" spans="1:24" ht="18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20.01.66</vt:lpstr>
      <vt:lpstr>'20.01.66'!Print_Area</vt:lpstr>
      <vt:lpstr>'20.01.66'!Print_Titles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2022-03-31T05:00:37Z</cp:lastPrinted>
  <dcterms:created xsi:type="dcterms:W3CDTF">2019-08-21T02:30:20Z</dcterms:created>
  <dcterms:modified xsi:type="dcterms:W3CDTF">2023-01-25T06:23:32Z</dcterms:modified>
</cp:coreProperties>
</file>